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cina9\Documents\JANJA\RAZPISI\2017\Most čez Temenico\Razpisna dokumentacija\"/>
    </mc:Choice>
  </mc:AlternateContent>
  <bookViews>
    <workbookView xWindow="240" yWindow="45" windowWidth="18195" windowHeight="7995"/>
  </bookViews>
  <sheets>
    <sheet name="Rekapitulacija" sheetId="2" r:id="rId1"/>
    <sheet name="Popis del" sheetId="1" r:id="rId2"/>
  </sheets>
  <calcPr calcId="152511"/>
</workbook>
</file>

<file path=xl/calcChain.xml><?xml version="1.0" encoding="utf-8"?>
<calcChain xmlns="http://schemas.openxmlformats.org/spreadsheetml/2006/main">
  <c r="H266" i="1" l="1"/>
  <c r="H267" i="1" s="1"/>
  <c r="H261" i="1"/>
  <c r="H260" i="1"/>
  <c r="H259" i="1"/>
  <c r="H254" i="1"/>
  <c r="H253" i="1"/>
  <c r="H252" i="1"/>
  <c r="H251" i="1"/>
  <c r="H246" i="1"/>
  <c r="H245" i="1"/>
  <c r="H244" i="1"/>
  <c r="H243" i="1"/>
  <c r="H242" i="1"/>
  <c r="H241" i="1"/>
  <c r="H235" i="1"/>
  <c r="H234" i="1"/>
  <c r="H233" i="1"/>
  <c r="H232" i="1"/>
  <c r="H231" i="1"/>
  <c r="H226" i="1"/>
  <c r="H225" i="1"/>
  <c r="H220" i="1"/>
  <c r="H219" i="1"/>
  <c r="H213" i="1"/>
  <c r="H214" i="1" s="1"/>
  <c r="H212" i="1"/>
  <c r="H207" i="1"/>
  <c r="H208" i="1" s="1"/>
  <c r="H209" i="1" s="1"/>
  <c r="H202" i="1"/>
  <c r="H203" i="1" s="1"/>
  <c r="H204" i="1" s="1"/>
  <c r="H197" i="1"/>
  <c r="H196" i="1"/>
  <c r="H198" i="1" s="1"/>
  <c r="H199" i="1" s="1"/>
  <c r="H191" i="1"/>
  <c r="H190" i="1"/>
  <c r="H185" i="1"/>
  <c r="H184" i="1"/>
  <c r="H178" i="1"/>
  <c r="H179" i="1" s="1"/>
  <c r="H173" i="1"/>
  <c r="H174" i="1" s="1"/>
  <c r="H168" i="1"/>
  <c r="H169" i="1" s="1"/>
  <c r="H162" i="1"/>
  <c r="H161" i="1"/>
  <c r="H160" i="1"/>
  <c r="H159" i="1"/>
  <c r="H158" i="1"/>
  <c r="H157" i="1"/>
  <c r="H152" i="1"/>
  <c r="H151" i="1"/>
  <c r="H150" i="1"/>
  <c r="H153" i="1" s="1"/>
  <c r="C31" i="2" s="1"/>
  <c r="H145" i="1"/>
  <c r="H144" i="1"/>
  <c r="H143" i="1"/>
  <c r="H142" i="1"/>
  <c r="H141" i="1"/>
  <c r="H140" i="1"/>
  <c r="H135" i="1"/>
  <c r="H134" i="1"/>
  <c r="H133" i="1"/>
  <c r="H132" i="1"/>
  <c r="H127" i="1"/>
  <c r="H126" i="1"/>
  <c r="H125" i="1"/>
  <c r="H124" i="1"/>
  <c r="H123" i="1"/>
  <c r="H122" i="1"/>
  <c r="H121" i="1"/>
  <c r="H120" i="1"/>
  <c r="H114" i="1"/>
  <c r="H113" i="1"/>
  <c r="H108" i="1"/>
  <c r="H107" i="1"/>
  <c r="H109" i="1" s="1"/>
  <c r="H101" i="1"/>
  <c r="H102" i="1" s="1"/>
  <c r="H96" i="1"/>
  <c r="H97" i="1" s="1"/>
  <c r="H91" i="1"/>
  <c r="H92" i="1" s="1"/>
  <c r="H86" i="1"/>
  <c r="H87" i="1" s="1"/>
  <c r="H80" i="1"/>
  <c r="H81" i="1" s="1"/>
  <c r="H75" i="1"/>
  <c r="H76" i="1" s="1"/>
  <c r="H70" i="1"/>
  <c r="H69" i="1"/>
  <c r="H64" i="1"/>
  <c r="H63" i="1"/>
  <c r="H65" i="1" s="1"/>
  <c r="C15" i="2" s="1"/>
  <c r="H58" i="1"/>
  <c r="H59" i="1" s="1"/>
  <c r="H53" i="1"/>
  <c r="H54" i="1" s="1"/>
  <c r="C13" i="2" s="1"/>
  <c r="H48" i="1"/>
  <c r="H47" i="1"/>
  <c r="H49" i="1" s="1"/>
  <c r="H42" i="1"/>
  <c r="H43" i="1" s="1"/>
  <c r="H37" i="1"/>
  <c r="H38" i="1" s="1"/>
  <c r="H31" i="1"/>
  <c r="H30" i="1"/>
  <c r="H29" i="1"/>
  <c r="H28" i="1"/>
  <c r="H27" i="1"/>
  <c r="H26" i="1"/>
  <c r="H25" i="1"/>
  <c r="H20" i="1"/>
  <c r="H19" i="1"/>
  <c r="H18" i="1"/>
  <c r="H21" i="1" s="1"/>
  <c r="C7" i="2" s="1"/>
  <c r="H13" i="1"/>
  <c r="H12" i="1"/>
  <c r="H11" i="1"/>
  <c r="H14" i="1" s="1"/>
  <c r="H7" i="1"/>
  <c r="H8" i="1" s="1"/>
  <c r="H6" i="1"/>
  <c r="H5" i="1"/>
  <c r="H262" i="1" l="1"/>
  <c r="C51" i="2" s="1"/>
  <c r="D51" i="2" s="1"/>
  <c r="E51" i="2" s="1"/>
  <c r="H221" i="1"/>
  <c r="H222" i="1" s="1"/>
  <c r="H192" i="1"/>
  <c r="H146" i="1"/>
  <c r="C27" i="2" s="1"/>
  <c r="H136" i="1"/>
  <c r="C29" i="2" s="1"/>
  <c r="H128" i="1"/>
  <c r="H115" i="1"/>
  <c r="H32" i="1"/>
  <c r="C8" i="2" s="1"/>
  <c r="C14" i="2"/>
  <c r="H60" i="1"/>
  <c r="H61" i="1" s="1"/>
  <c r="H55" i="1"/>
  <c r="H56" i="1" s="1"/>
  <c r="H71" i="1"/>
  <c r="C16" i="2" s="1"/>
  <c r="H236" i="1"/>
  <c r="H237" i="1" s="1"/>
  <c r="H238" i="1" s="1"/>
  <c r="H227" i="1"/>
  <c r="C46" i="2" s="1"/>
  <c r="H163" i="1"/>
  <c r="C32" i="2" s="1"/>
  <c r="H186" i="1"/>
  <c r="H187" i="1" s="1"/>
  <c r="H188" i="1" s="1"/>
  <c r="H247" i="1"/>
  <c r="H255" i="1"/>
  <c r="H256" i="1" s="1"/>
  <c r="H257" i="1" s="1"/>
  <c r="H33" i="1"/>
  <c r="H34" i="1" s="1"/>
  <c r="C11" i="2"/>
  <c r="H44" i="1"/>
  <c r="H45" i="1" s="1"/>
  <c r="D13" i="2"/>
  <c r="E13" i="2" s="1"/>
  <c r="C19" i="2"/>
  <c r="C20" i="2"/>
  <c r="H88" i="1"/>
  <c r="H89" i="1" s="1"/>
  <c r="C24" i="2"/>
  <c r="C25" i="2"/>
  <c r="H110" i="1"/>
  <c r="H111" i="1" s="1"/>
  <c r="C28" i="2"/>
  <c r="H129" i="1"/>
  <c r="H130" i="1" s="1"/>
  <c r="H137" i="1"/>
  <c r="H138" i="1" s="1"/>
  <c r="C33" i="2"/>
  <c r="H171" i="1"/>
  <c r="C34" i="2"/>
  <c r="H170" i="1"/>
  <c r="C45" i="2"/>
  <c r="H15" i="1"/>
  <c r="H16" i="1" s="1"/>
  <c r="C6" i="2"/>
  <c r="C12" i="2"/>
  <c r="H50" i="1"/>
  <c r="H51" i="1" s="1"/>
  <c r="C21" i="2"/>
  <c r="H93" i="1"/>
  <c r="H94" i="1" s="1"/>
  <c r="D31" i="2"/>
  <c r="E31" i="2" s="1"/>
  <c r="C35" i="2"/>
  <c r="H175" i="1"/>
  <c r="H176" i="1" s="1"/>
  <c r="C39" i="2"/>
  <c r="H193" i="1"/>
  <c r="H194" i="1" s="1"/>
  <c r="C47" i="2"/>
  <c r="C17" i="2"/>
  <c r="H77" i="1"/>
  <c r="H78" i="1" s="1"/>
  <c r="C22" i="2"/>
  <c r="H98" i="1"/>
  <c r="H99" i="1" s="1"/>
  <c r="H117" i="1"/>
  <c r="H116" i="1"/>
  <c r="C26" i="2"/>
  <c r="C36" i="2"/>
  <c r="H180" i="1"/>
  <c r="H181" i="1" s="1"/>
  <c r="H228" i="1"/>
  <c r="H229" i="1" s="1"/>
  <c r="E7" i="2"/>
  <c r="D7" i="2"/>
  <c r="H39" i="1"/>
  <c r="H40" i="1" s="1"/>
  <c r="C10" i="2"/>
  <c r="D14" i="2"/>
  <c r="E14" i="2" s="1"/>
  <c r="D15" i="2"/>
  <c r="E15" i="2" s="1"/>
  <c r="C18" i="2"/>
  <c r="H82" i="1"/>
  <c r="H83" i="1" s="1"/>
  <c r="C23" i="2"/>
  <c r="H103" i="1"/>
  <c r="H104" i="1" s="1"/>
  <c r="H164" i="1"/>
  <c r="H165" i="1" s="1"/>
  <c r="C43" i="2"/>
  <c r="H215" i="1"/>
  <c r="H216" i="1" s="1"/>
  <c r="H248" i="1"/>
  <c r="H249" i="1" s="1"/>
  <c r="C48" i="2"/>
  <c r="C49" i="2"/>
  <c r="C52" i="2"/>
  <c r="H268" i="1"/>
  <c r="H269" i="1" s="1"/>
  <c r="H9" i="1"/>
  <c r="H200" i="1"/>
  <c r="H205" i="1"/>
  <c r="H210" i="1"/>
  <c r="H263" i="1"/>
  <c r="H264" i="1" s="1"/>
  <c r="C42" i="2"/>
  <c r="C5" i="2"/>
  <c r="C41" i="2"/>
  <c r="C4" i="2"/>
  <c r="C40" i="2"/>
  <c r="H22" i="1"/>
  <c r="H23" i="1" s="1"/>
  <c r="H66" i="1"/>
  <c r="H67" i="1" s="1"/>
  <c r="H154" i="1"/>
  <c r="H155" i="1" s="1"/>
  <c r="C50" i="2" l="1"/>
  <c r="H223" i="1"/>
  <c r="C44" i="2"/>
  <c r="D44" i="2" s="1"/>
  <c r="C37" i="2"/>
  <c r="D37" i="2" s="1"/>
  <c r="E37" i="2" s="1"/>
  <c r="H147" i="1"/>
  <c r="H148" i="1" s="1"/>
  <c r="C30" i="2"/>
  <c r="C38" i="2"/>
  <c r="D38" i="2" s="1"/>
  <c r="E38" i="2" s="1"/>
  <c r="C9" i="2"/>
  <c r="H72" i="1"/>
  <c r="H73" i="1" s="1"/>
  <c r="D4" i="2"/>
  <c r="E4" i="2" s="1"/>
  <c r="D49" i="2"/>
  <c r="E49" i="2" s="1"/>
  <c r="D41" i="2"/>
  <c r="E41" i="2" s="1"/>
  <c r="D40" i="2"/>
  <c r="E40" i="2" s="1"/>
  <c r="D52" i="2"/>
  <c r="E52" i="2" s="1"/>
  <c r="E23" i="2"/>
  <c r="D23" i="2"/>
  <c r="D10" i="2"/>
  <c r="E10" i="2" s="1"/>
  <c r="E46" i="2"/>
  <c r="D46" i="2"/>
  <c r="D39" i="2"/>
  <c r="E39" i="2" s="1"/>
  <c r="D21" i="2"/>
  <c r="E21" i="2" s="1"/>
  <c r="D11" i="2"/>
  <c r="E11" i="2" s="1"/>
  <c r="D32" i="2"/>
  <c r="E32" i="2" s="1"/>
  <c r="D36" i="2"/>
  <c r="E36" i="2" s="1"/>
  <c r="E47" i="2"/>
  <c r="D47" i="2"/>
  <c r="D12" i="2"/>
  <c r="E12" i="2" s="1"/>
  <c r="D33" i="2"/>
  <c r="E33" i="2" s="1"/>
  <c r="D25" i="2"/>
  <c r="E25" i="2" s="1"/>
  <c r="D50" i="2"/>
  <c r="E50" i="2" s="1"/>
  <c r="D48" i="2"/>
  <c r="E48" i="2"/>
  <c r="E43" i="2"/>
  <c r="D43" i="2"/>
  <c r="D18" i="2"/>
  <c r="E18" i="2" s="1"/>
  <c r="D26" i="2"/>
  <c r="E26" i="2" s="1"/>
  <c r="D22" i="2"/>
  <c r="E22" i="2" s="1"/>
  <c r="D17" i="2"/>
  <c r="E17" i="2" s="1"/>
  <c r="D30" i="2"/>
  <c r="E30" i="2" s="1"/>
  <c r="D28" i="2"/>
  <c r="E28" i="2"/>
  <c r="D20" i="2"/>
  <c r="E20" i="2" s="1"/>
  <c r="D42" i="2"/>
  <c r="E42" i="2" s="1"/>
  <c r="D5" i="2"/>
  <c r="E5" i="2" s="1"/>
  <c r="D35" i="2"/>
  <c r="E35" i="2" s="1"/>
  <c r="D16" i="2"/>
  <c r="E16" i="2" s="1"/>
  <c r="D6" i="2"/>
  <c r="E6" i="2" s="1"/>
  <c r="D45" i="2"/>
  <c r="E45" i="2" s="1"/>
  <c r="D34" i="2"/>
  <c r="E34" i="2" s="1"/>
  <c r="D29" i="2"/>
  <c r="E29" i="2" s="1"/>
  <c r="D27" i="2"/>
  <c r="E27" i="2" s="1"/>
  <c r="D24" i="2"/>
  <c r="E24" i="2"/>
  <c r="D19" i="2"/>
  <c r="E19" i="2" s="1"/>
  <c r="D8" i="2"/>
  <c r="E8" i="2"/>
  <c r="E44" i="2" l="1"/>
  <c r="C56" i="2"/>
  <c r="D56" i="2" s="1"/>
  <c r="E56" i="2" s="1"/>
  <c r="D9" i="2"/>
  <c r="E9" i="2" s="1"/>
</calcChain>
</file>

<file path=xl/sharedStrings.xml><?xml version="1.0" encoding="utf-8"?>
<sst xmlns="http://schemas.openxmlformats.org/spreadsheetml/2006/main" count="530" uniqueCount="303">
  <si>
    <t>Projekt:102-11E MOST ČEZ TEMENICO</t>
  </si>
  <si>
    <t xml:space="preserve">Nivo </t>
  </si>
  <si>
    <t>Normativ</t>
  </si>
  <si>
    <t>Opis postavke</t>
  </si>
  <si>
    <t xml:space="preserve">Enota </t>
  </si>
  <si>
    <t>Količina</t>
  </si>
  <si>
    <t>Cena za enoto</t>
  </si>
  <si>
    <t>Znesek</t>
  </si>
  <si>
    <t>1 PREDDELA</t>
  </si>
  <si>
    <t>1.1 Geodetska dela</t>
  </si>
  <si>
    <t>S 1 1 321</t>
  </si>
  <si>
    <t>Določitev in preverjanje položajev, višin in smeri pri gradnji objekta s površino do 200 m2</t>
  </si>
  <si>
    <t>KOS</t>
  </si>
  <si>
    <t>S 1 1 221</t>
  </si>
  <si>
    <t>Postavitev in zavarovanje prečnega profila ostale javne ceste v ravninskem terenu</t>
  </si>
  <si>
    <t>Cena brez DDV</t>
  </si>
  <si>
    <t>DDV</t>
  </si>
  <si>
    <t>Cena z DDV</t>
  </si>
  <si>
    <t>1.2 Čiščenje terena</t>
  </si>
  <si>
    <t>S 1 2 122</t>
  </si>
  <si>
    <t>Odstranitev grmovja na gosto porasli površini (nad 50 % pokritega tlorisa) - strojno, opomba: + obvoz</t>
  </si>
  <si>
    <t>M2</t>
  </si>
  <si>
    <t>S 1 2 153</t>
  </si>
  <si>
    <t>Posek in odstranitev drevesa z deblom premera nad 50 cm ter odstranitev vej</t>
  </si>
  <si>
    <t>S 1 2 151</t>
  </si>
  <si>
    <t>Posek in odstranitev drevesa z deblom premera 11 do 30 cm ter odstranitev vej</t>
  </si>
  <si>
    <t>1.3 Rušitvena dela</t>
  </si>
  <si>
    <t>S 1 2 252</t>
  </si>
  <si>
    <t>Demontaža zaščitne ograje, visoke 1,1 do 1,5 m</t>
  </si>
  <si>
    <t>M1</t>
  </si>
  <si>
    <t>S 1 2 321</t>
  </si>
  <si>
    <t>Porušitev in odstranitev asfaltne plasti v debelini do 5 cm</t>
  </si>
  <si>
    <t>S 1 2 451</t>
  </si>
  <si>
    <t xml:space="preserve">Porušitev in odstranitev premostitvenega objekta z razpetino nad 5 m iz ojačenega cementnega betona </t>
  </si>
  <si>
    <t>M3</t>
  </si>
  <si>
    <t>1.4 Ostala preddela</t>
  </si>
  <si>
    <t>S 1 3 244</t>
  </si>
  <si>
    <t>Zavarovanje gradbene jame v času gradnje s/z ................., opomba: po izboru izvajalca</t>
  </si>
  <si>
    <t>S 1 3 252</t>
  </si>
  <si>
    <t>Črpanje vode za zavarovanje gradbene jame, od 6 do 15 l/s</t>
  </si>
  <si>
    <t>URA</t>
  </si>
  <si>
    <t>S 1 3 113</t>
  </si>
  <si>
    <t>Zavarovanje gradbišča v času gradnje s popolno zaporo prometa</t>
  </si>
  <si>
    <t>DNI</t>
  </si>
  <si>
    <t>S 1 3 211</t>
  </si>
  <si>
    <t>Pripravljalna dela, opomba: enota ju KOS</t>
  </si>
  <si>
    <t>SIT</t>
  </si>
  <si>
    <t>S 1 3 311</t>
  </si>
  <si>
    <t>Organizacija gradbišča - postavitev začasnih objektov</t>
  </si>
  <si>
    <t>S 1 3 431</t>
  </si>
  <si>
    <t>Odškodnina zaradi onesnaženja tekočih voda, opomba: enota je KOS</t>
  </si>
  <si>
    <t>S 1 3 312</t>
  </si>
  <si>
    <t>Organizacija gradbišča - odstranitev začasnih objektov</t>
  </si>
  <si>
    <t>2 OBVOZ</t>
  </si>
  <si>
    <t>2.1 Izkop</t>
  </si>
  <si>
    <t>S 2 1 234</t>
  </si>
  <si>
    <t>Široki izkop zrnate kamnine - 3. kategorije - strojno z nakladanjem</t>
  </si>
  <si>
    <t>2.2 Planum temeljnih tal</t>
  </si>
  <si>
    <t>S 2 2 113</t>
  </si>
  <si>
    <t>Ureditev planuma temeljnih tal zrnate kamnine - 3. kategorije</t>
  </si>
  <si>
    <t>2.3 Nasipi, zasipi, klini, posteljice in glineni naboj</t>
  </si>
  <si>
    <t>S 2 4 117</t>
  </si>
  <si>
    <t xml:space="preserve">Izdelava nasipa iz zrnate kamnine - 3. kategorije z dobavo iz kamnoloma </t>
  </si>
  <si>
    <t>S 2 4 476</t>
  </si>
  <si>
    <t>Izdelava posteljice iz drobljenih kamnitih zrn v debelini 50 cm</t>
  </si>
  <si>
    <t>2.4 Nosilne plasti</t>
  </si>
  <si>
    <t>S 3 1 111</t>
  </si>
  <si>
    <t>Izdelava nevezane nosilne plasti gramoza v debelini do 20 cm</t>
  </si>
  <si>
    <t>2.5 Tesarska dela</t>
  </si>
  <si>
    <t>S 5 1 211</t>
  </si>
  <si>
    <t>Izdelava podprtega opaža za ravne temelje</t>
  </si>
  <si>
    <t>2.6 Dela z jeklom za ojačitev</t>
  </si>
  <si>
    <t>S 5 2 216</t>
  </si>
  <si>
    <t>Dobava in postavitev rebrastih palic iz visokovrednega naravno trdega jekla B St 420 S s premerom 14 mm in večjim, za srednje zahtevno ojačitev, opomba: jeklo je S500 B</t>
  </si>
  <si>
    <t>KG</t>
  </si>
  <si>
    <t>S 5 2 222</t>
  </si>
  <si>
    <t>Dobava in postavitev rebrastih žic iz visokovrednega naravno trdega jekla B St 500 S s premerom do 12 mm, za srednje zahtevno ojačitev, opomba: jeklo je S500 B</t>
  </si>
  <si>
    <t>2.7 Dela s cementnim betonom</t>
  </si>
  <si>
    <t>S 5 3 151</t>
  </si>
  <si>
    <t>Dobava in vgraditev podložnega cementnega betona C12/15 v prerez do 0,15 m3/m2</t>
  </si>
  <si>
    <t>S 5 3 342</t>
  </si>
  <si>
    <t>Dobava in vgraditev ojačenega cementnega betona C30/37 v pasovne temelje, temeljne nosilce ali poševne in vertikalne slope</t>
  </si>
  <si>
    <t>2.8  Most MABEY</t>
  </si>
  <si>
    <t>N 1 1 101</t>
  </si>
  <si>
    <t>Prevoz, montaža in demontaža ter čiščenje jeklenega montažnega mosta tipa "MABEY COMPACT 200", dolžine 18.30 m</t>
  </si>
  <si>
    <t>2.9 Obrabnozaporne plasti</t>
  </si>
  <si>
    <t>S 3 2 279</t>
  </si>
  <si>
    <t>Izdelava obrabne in zaporne plasti bituminizirane zmesi AC 11 surf B 70/100 A3 v debelini 4,5 cm, opomba: debeline 7 cm</t>
  </si>
  <si>
    <t>3 ZEMELJSKA DELA</t>
  </si>
  <si>
    <t>3.1 Izkop</t>
  </si>
  <si>
    <t>Široki izkop zrnate kamnine - 3. kategorije - strojno z nakladanjem, opomba: in odvozom na deponijo</t>
  </si>
  <si>
    <t>3.2 Planum temeljnih tal</t>
  </si>
  <si>
    <t>3.3 Nasipi, zasipi, klini, posteljice in glineni naboj</t>
  </si>
  <si>
    <t>3.4 Brežine in zelenice</t>
  </si>
  <si>
    <t>S 2 5 111</t>
  </si>
  <si>
    <t>Humuziranje brežine brez valjanja, v debelini do 15 cm - ročno</t>
  </si>
  <si>
    <t>4 ODVODNJAVANJE</t>
  </si>
  <si>
    <t>4.1 Globinsko odvodnjavanje</t>
  </si>
  <si>
    <t>S 4 3 711</t>
  </si>
  <si>
    <t>Dobava in vgraditev mostnega izlivnika ali čistilnega kosa s talnim vtokom; sestavni deli izlivnika so iz sive litine in bituminizirani (po načrtu)</t>
  </si>
  <si>
    <t>S 4 2 114</t>
  </si>
  <si>
    <t>Izdelava vzdolžne in prečne drenaže, globoke do 1,0 m, na planumu izkopa, z gibljivimi plastičnimi cevmi premera 15 cm</t>
  </si>
  <si>
    <t>4.2 Površinsko odvodnjavanje</t>
  </si>
  <si>
    <t>S 4 1 431</t>
  </si>
  <si>
    <t>Zavarovanje dna kadunjastega jarka s plastjo bitumenskega betona, debelo 3 cm, in plastjo bituminiziranega drobljenca, debelo 5 cm, širokega 50 cm</t>
  </si>
  <si>
    <t>S 4 1 132</t>
  </si>
  <si>
    <t>Tlakovanje jarka z lomljencem, debelina 10cm, stiki zapolnjeni s cementno malto, na podložni plasti cementnega betona, debeli 15 cm</t>
  </si>
  <si>
    <t>5 GRADBENA IN OBRTNIŠKA DELA</t>
  </si>
  <si>
    <t>5.1 Tesarska dela</t>
  </si>
  <si>
    <t>S 5 1 333</t>
  </si>
  <si>
    <t>Izdelava dvostranskega vezanega opaža za raven zid, visok 4,1 do 6 m, opomba: za opornike in krila</t>
  </si>
  <si>
    <t>S 5 1 132</t>
  </si>
  <si>
    <t>Izdelava nosilnega podpornega odra za prekladno konstrukcijo premostitvenega objekta, visokega 4,1 do 8 m</t>
  </si>
  <si>
    <t>S 5 1 643</t>
  </si>
  <si>
    <t>Izdelava podprtega opaža za ločno ploščo s podporo, visoko 4,1 do 6 m</t>
  </si>
  <si>
    <t>S 5 1 661</t>
  </si>
  <si>
    <t>Izdelava opaža za bočne stranice ločne plošče</t>
  </si>
  <si>
    <t>S 5 1 852</t>
  </si>
  <si>
    <t>Izdelava podprtega opaža za konzolo na premostitvenem, opornem in podpornem objektu, razpetina od 1,1 do 2,0 m, podpiranje v prekladno ali podporno konstrukcijo</t>
  </si>
  <si>
    <t>S 5 1 631</t>
  </si>
  <si>
    <t>Izdelava podprtega opaža za bočne stranice ravnih plošč, opomba: za prehodne plošče</t>
  </si>
  <si>
    <t>S 5 1 711</t>
  </si>
  <si>
    <t>Izdelava podprtega opaža robnega venca na premostitvenem, opornem in podpornem objektu</t>
  </si>
  <si>
    <t>5.2 Dela z jeklom za ojačitev</t>
  </si>
  <si>
    <t>Dobava in postavitev rebrastih palic iz visokovrednega naravno trdega jekla B St 420 S s premerom 14 mm in večjim, za srednje zahtevno ojačitev, opomba: B500B</t>
  </si>
  <si>
    <t>Dobava in postavitev rebrastih žic iz visokovrednega naravno trdega jekla B St 500 S s premerom do 12 mm, za srednje zahtevno ojačitev, opomba: B500B</t>
  </si>
  <si>
    <t>S 5 2 122</t>
  </si>
  <si>
    <t>Dobava in postavitev gladkih palic iz mehkega jekla St Sp 37 s premerom 14 mm in večjim, za srednje zahtevno ojačitev, opomba: jeklo je S240</t>
  </si>
  <si>
    <t>S 5 2 112</t>
  </si>
  <si>
    <t>Dobava in postavitev gladke žice iz mehkega jekla St Sp 37 s premerom do 12 mm, za srednje zahtevno ojačitev, opomba: jeklo je S240</t>
  </si>
  <si>
    <t>5.3 Dela s cementnim betonom</t>
  </si>
  <si>
    <t>Dobava in vgraditev podložnega cementnega betona C12/15 v prerez do 0,15 m3/m2, opomba: Temelji: 18,8 m3_x000D_
Prehodna plošča: 4,7 m3_x000D_
XC0, Dmax= 16mm</t>
  </si>
  <si>
    <t>Dobava in vgraditev ojačenega cementnega betona C30/37 v pasovne temelje, temeljne nosilce ali poševne in vertikalne slope, opomba: PV-I, XC2, Dmax=32 mm</t>
  </si>
  <si>
    <t>S 5 3 347</t>
  </si>
  <si>
    <t>Dobava in vgraditev ojačenega cementnega betona C30/37 v stene opornikov, krilnih zidov, kril in vmesnih podpor, opomba: PV-I, XF2, XD1, Dmax=32 mm</t>
  </si>
  <si>
    <t>S 5 3 361</t>
  </si>
  <si>
    <t>Dobava in vgraditev ojačenega cementnega betona C30/37 v prekladno konstrukcijo tipa polne plošče, opomba: PV-I, XF2, XD1, Dmax=32 mm</t>
  </si>
  <si>
    <t>S 5 3 314</t>
  </si>
  <si>
    <t>Dobava in vgraditev ojačenega cementnega betona C25/30 v prehodne plošče, opomba: PV-I, XC2, Dmax=32 mm</t>
  </si>
  <si>
    <t>S 5 3 372</t>
  </si>
  <si>
    <t>Dobava in vgraditev ojačenega cementnega betona C30/37 v hodnike in robne vence na premostitvenih objektih in podpornih ali opornih konstrukcijah, opomba: PV-II, XF4, XD3, Dmax=32 mm</t>
  </si>
  <si>
    <t>5.4 Ključavničarska dela in dela v jeklu</t>
  </si>
  <si>
    <t>S 5 8 233</t>
  </si>
  <si>
    <t>Dobava in vgraditev ograje za pešce iz nerjavečega jekla po detajlu iz načrta iz cevnih ali pravokotnih profilov z vertikalnimi/ali horizontalnimi polnili, visoke ... cm, opomba: visoke 120 cm</t>
  </si>
  <si>
    <t>S 5 8 821</t>
  </si>
  <si>
    <t>Dobava in vgraditev merilnih čepov, vključno navezavo na veljavno nivelmansko mrežo</t>
  </si>
  <si>
    <t>S 5 8 911</t>
  </si>
  <si>
    <t>Dobava in vgraditev kovinske plošče z vpisanim nazivom izvajalca in letom izgradnje objekta</t>
  </si>
  <si>
    <t>5.5 Zaščitna dela</t>
  </si>
  <si>
    <t>S 5 9 337</t>
  </si>
  <si>
    <t>Zaščita z osnovnim ali pokrivnim premazom z eopksidi, opomba: postavka vključuje predhodno speskano površino</t>
  </si>
  <si>
    <t>S 5 9 654</t>
  </si>
  <si>
    <t>Izdelava hidroizolacije z bitumenskimi trakovi, debelimi 4,5 ali 5 mm, sprijemna plast iz bitumenske lepilne zmesi</t>
  </si>
  <si>
    <t>S 5 9 641</t>
  </si>
  <si>
    <t>Dobava in polaganje bituminizirane plute za oblikovanje ležišča prehodnih plošč</t>
  </si>
  <si>
    <t>S 5 9 946</t>
  </si>
  <si>
    <t>Izdelava dilatacijske rege............. po načrtu, opomba: dilatacija robnih vencev po načrtu</t>
  </si>
  <si>
    <t>S 5 9 843</t>
  </si>
  <si>
    <t>Zatesnitev dilatacijske rege s trajno elastično zmesjo za stike, opomba: na stiku robnika in hodnika, širina 5 mm</t>
  </si>
  <si>
    <t>S 5 9 831</t>
  </si>
  <si>
    <t>Zatesnitev mejnih površin - stikov, širokih do 20 mm in globokih do 4 cm, s predhodnim premazom bližnjih površin in zapolnitvijo z bitumensko zmesjo za tesnjenje stikov, opomba: na stiku robnika in asfalta</t>
  </si>
  <si>
    <t>6 VOZIŠČNE KONSTRUKCIJE - MOST</t>
  </si>
  <si>
    <t>6.1 Nosilne plasti</t>
  </si>
  <si>
    <t>S 3 1 912</t>
  </si>
  <si>
    <t>Izdelava zašcitne plasti hidroizolacije iz bituminizirane zmesi AC 8 surf PmB 45/80-50 A3 Z4 v debelini 3 cm</t>
  </si>
  <si>
    <t>6.2 Obrabnozaporne plasti</t>
  </si>
  <si>
    <t>S 3 2 278</t>
  </si>
  <si>
    <t>Izdelava obrabne in zaporne plasti bituminizirane zmesi AC 11 surf B 70/100 A3 v debelini 4 cm</t>
  </si>
  <si>
    <t>6.3 Robni elementi vozišč</t>
  </si>
  <si>
    <t>S 3 5 282</t>
  </si>
  <si>
    <t>Dobava in vgraditev robnika na objektu iz naravnega kamna s prerezom 20/23 cm</t>
  </si>
  <si>
    <t>7 VOZIŠČNE KONSTRUKCIJE - CESTA</t>
  </si>
  <si>
    <t>7.1 Nosilne plasti</t>
  </si>
  <si>
    <t>S 3 1 131</t>
  </si>
  <si>
    <t>Izdelava nevezane nosilne plasti enakomerno zrnatega drobljenca iz kamnine v debelini do 20 cm</t>
  </si>
  <si>
    <t>S 3 1 643</t>
  </si>
  <si>
    <t>Izdelava nosilne plasti bituminizirane zmesi AC 32 base B 50/70 A3 v debelini 9 cm</t>
  </si>
  <si>
    <t>7.2 Obrabnozaporne plasti</t>
  </si>
  <si>
    <t>S 3 2 289</t>
  </si>
  <si>
    <t>Izdelava obrabne in zaporne plasti bituminizirane zmesi AC 11 surf B 70/100 A5 v debelini 4,5 cm, opomba: Pločnik (debelina 5 cm)</t>
  </si>
  <si>
    <t>7.3 Oprema za zavarovanje prometa</t>
  </si>
  <si>
    <t>S 6 4 435</t>
  </si>
  <si>
    <t>Dobava in vgraditev jeklene varnostne ograje, vključno vse elemente, za nivo zadrževanja N2 in za delovno širino W5</t>
  </si>
  <si>
    <t>S 6 4 281</t>
  </si>
  <si>
    <t>Dobava in vgraditev vkopane zaključnice, dolžine 4 m</t>
  </si>
  <si>
    <t>7.4 Robni elementi vozišč</t>
  </si>
  <si>
    <t>S 3 5 244</t>
  </si>
  <si>
    <t>Izdelava pogreznjenega robnika iz cementnega betona  s prerezom 15/25 cm</t>
  </si>
  <si>
    <t>7.5 Označbe na cestišču</t>
  </si>
  <si>
    <t>S 6 2 112</t>
  </si>
  <si>
    <t>Izdelava tankoslojne vzdolžne označbe na vozišču z enokomponentno belo barvo, vključno 250 g/m2 posipa z drobci / kroglicami stekla, strojno, debelina plasti suhe snovi 200 mikrometra, širina črte 12 cm</t>
  </si>
  <si>
    <t>7.6 Pokončna oprema cest</t>
  </si>
  <si>
    <t>S 6 1 612</t>
  </si>
  <si>
    <t>Dobava in pritrditev okroglega prometnega znaka, podloga iz vroče cinkane jeklene pločevine, znak z odsevno folijo 1. vrste, premera 600 mm</t>
  </si>
  <si>
    <t>S 6 1 217</t>
  </si>
  <si>
    <t>Dobava in vgraditev stebrička za prometni znak iz vroče cinkane jeklene cevi s premerom 64 mm, dolge 3500 mm</t>
  </si>
  <si>
    <t>8 TUJE STORITVE</t>
  </si>
  <si>
    <t>8.1 Jaški</t>
  </si>
  <si>
    <t>S 7 2 453</t>
  </si>
  <si>
    <t>Dobava in vgraditev predfabriciranega kabelskega jaška iz cementnega betona, kvadratnega prereza</t>
  </si>
  <si>
    <t>S 7 2 462</t>
  </si>
  <si>
    <t>Dobava in vgraditev litoželeznega pokrova kabelskega jaška za točkovno obremenitev 125 kN</t>
  </si>
  <si>
    <t>8.2 Telekomunikacijske naprave</t>
  </si>
  <si>
    <t>S 7 3 373</t>
  </si>
  <si>
    <t>Dobava in vgraditev plastične cevi premera 125 mm v cementni beton hodnika</t>
  </si>
  <si>
    <t>S 7 3 611</t>
  </si>
  <si>
    <t>Uvlačenje kabelskega TK voda v kanalizacijo - ročno</t>
  </si>
  <si>
    <t>8.3 Preskus, nadzor in tehnična dokumentacija</t>
  </si>
  <si>
    <t>S 7 9 311</t>
  </si>
  <si>
    <t>Projektantski nadzor. Vrednost postavke je že fiksno določena v PIS-u in jo ponudnik ne more/ne sme spreminjati. Obračun projektantskega nadzora se bo izvedel po dokazljivih dejanskih stroških na podlagi računa izvajalca projektantskega nadzora.</t>
  </si>
  <si>
    <t>S 7 9 351</t>
  </si>
  <si>
    <t>Geotehnični nadzor ................., opomba: Enota je ura!</t>
  </si>
  <si>
    <t>S 7 9 131</t>
  </si>
  <si>
    <t>Izvedba obremenilnega preskusa premostitvenega objekta, dolgega do 50 m1</t>
  </si>
  <si>
    <t>S 7 9 514</t>
  </si>
  <si>
    <t>Izdelava projektne dokumentacije za projekt izvedenih del</t>
  </si>
  <si>
    <t>N 6 1 104</t>
  </si>
  <si>
    <t>načrt začasne prometne ureditve v času gradbenih del (postavitev začasnega semaforja pred nivojski prehod v smeri približevanja k nivojskemu prehodu, potrebno izdelati uskladitev semaforizacije začasne prometne ureditve z avtomatiko za zavarovanje nivojskega prehoda na NPr Ponikve pri Trebnjem)</t>
  </si>
  <si>
    <t>9 VODNO-GOSPODARSKE UREDITVE</t>
  </si>
  <si>
    <t>9.1 Preddela</t>
  </si>
  <si>
    <t>S 1 1 241</t>
  </si>
  <si>
    <t>Postavitev in zavarovanje prečnega profila vodotoka</t>
  </si>
  <si>
    <t>N 5 1 101</t>
  </si>
  <si>
    <t>Izlov rib, ki ga opravi Ribiška družina</t>
  </si>
  <si>
    <t>S 1 1 141</t>
  </si>
  <si>
    <t>Obnova in zavarovanje zakoličbe osi vodotoka</t>
  </si>
  <si>
    <t>KM</t>
  </si>
  <si>
    <t>S 1 2 141</t>
  </si>
  <si>
    <t>Odstranitev grmovja in dreves z debli premera do 10 cm ter vej na gosto porasli površini - ročno</t>
  </si>
  <si>
    <t>S 1 2 161</t>
  </si>
  <si>
    <t>Odstranitev panja s premerom 11 do 30 cm z odvozom na deponijo na razdaljo do 100 m</t>
  </si>
  <si>
    <t>9.2 Zemeljska dela</t>
  </si>
  <si>
    <t>N 6 1 101</t>
  </si>
  <si>
    <t>Izkop vezljive zemljine/zrnate kamnine – 3. kategorije za kanale melioracij, in regulacij globine do 1,0 m (op.: za zavarovanje )</t>
  </si>
  <si>
    <t>S 2 9 114</t>
  </si>
  <si>
    <t>Prevoz materiala na razdaljo nad 1000 do 2000 m</t>
  </si>
  <si>
    <t>T</t>
  </si>
  <si>
    <t>N 6 1 102</t>
  </si>
  <si>
    <t>Vgradnja poševne brežine pri oporniku</t>
  </si>
  <si>
    <t>N 6 1 103</t>
  </si>
  <si>
    <t>Razprostiranje odvečne vezljive zemljine – 3. kategorije</t>
  </si>
  <si>
    <t>9.3 Zavarovalna dela</t>
  </si>
  <si>
    <t>S 2 5 296</t>
  </si>
  <si>
    <t>Izdelava praga za omejitev zaščite brežine iz lomljenca, vgrajenega v suho</t>
  </si>
  <si>
    <t>S 2 5 282</t>
  </si>
  <si>
    <t>Zaščita brežine s kamnito zložbo, izvedeno v suho, opomba: Lomljenec vtisnjen v zemljino</t>
  </si>
  <si>
    <t>S 2 5 274</t>
  </si>
  <si>
    <t>Zaščita brežine z lomljencem, vgrajenim na pesek, po načrtu</t>
  </si>
  <si>
    <t>9.4 Tuje storitve</t>
  </si>
  <si>
    <t>S 7 8 111</t>
  </si>
  <si>
    <t>Projektantski nadzor</t>
  </si>
  <si>
    <t>REKAPITULACIJA STROŠKOV</t>
  </si>
  <si>
    <t>1. PREDDELA</t>
  </si>
  <si>
    <t>1.1. Geodetska dela</t>
  </si>
  <si>
    <t>1.2. Čiščenje terena</t>
  </si>
  <si>
    <t>1.3. Rušitvena dela</t>
  </si>
  <si>
    <t>1.4. Ostala preddela</t>
  </si>
  <si>
    <t>2. OBVOZ</t>
  </si>
  <si>
    <t>2.1. Izkop</t>
  </si>
  <si>
    <t>2.2. Planum temeljnih tal</t>
  </si>
  <si>
    <t>2.3. Nasipi, zasipi, klini, posteljice in glineni naboj</t>
  </si>
  <si>
    <t>2.4. Nosilne plasti</t>
  </si>
  <si>
    <t>2.5. Tesarska dela</t>
  </si>
  <si>
    <t>2.6. Dela z jeklom za ojačitev</t>
  </si>
  <si>
    <t>2.7. Dela s cementnim betonom</t>
  </si>
  <si>
    <t>2.8.  Most MABEY</t>
  </si>
  <si>
    <t>2.9. Obrabnozaporne plasti</t>
  </si>
  <si>
    <t>3. ZEMELJSKA DELA</t>
  </si>
  <si>
    <t>3.1. Izkop</t>
  </si>
  <si>
    <t>3.2. Planum temeljnih tal</t>
  </si>
  <si>
    <t>3.3. Nasipi, zasipi, klini, posteljice in glineni naboj</t>
  </si>
  <si>
    <t>3.4. Brežine in zelenice</t>
  </si>
  <si>
    <t>4. ODVODNJAVANJE</t>
  </si>
  <si>
    <t>4.1. Globinsko odvodnjavanje</t>
  </si>
  <si>
    <t>4.2. Površinsko odvodnjavanje</t>
  </si>
  <si>
    <t>5. GRADBENA IN OBRTNIŠKA DELA</t>
  </si>
  <si>
    <t>5.1. Tesarska dela</t>
  </si>
  <si>
    <t>5.2. Dela z jeklom za ojačitev</t>
  </si>
  <si>
    <t>5.3. Dela s cementnim betonom</t>
  </si>
  <si>
    <t>5.4. Ključavničarska dela in dela v jeklu</t>
  </si>
  <si>
    <t>5.5. Zaščitna dela</t>
  </si>
  <si>
    <t>6. VOZIŠČNE KONSTRUKCIJE - MOST</t>
  </si>
  <si>
    <t>6.1. Nosilne plasti</t>
  </si>
  <si>
    <t>6.2. Obrabnozaporne plasti</t>
  </si>
  <si>
    <t>6.3. Robni elementi vozišč</t>
  </si>
  <si>
    <t>7. VOZIŠČNE KONSTRUKCIJE - CESTA</t>
  </si>
  <si>
    <t>7.1. Nosilne plasti</t>
  </si>
  <si>
    <t>7.2. Obrabnozaporne plasti</t>
  </si>
  <si>
    <t>7.3. Oprema za zavarovanje prometa</t>
  </si>
  <si>
    <t>7.4. Robni elementi vozišč</t>
  </si>
  <si>
    <t>7.5. Označbe na cestišču</t>
  </si>
  <si>
    <t>7.6. Pokončna oprema cest</t>
  </si>
  <si>
    <t>8. TUJE STORITVE</t>
  </si>
  <si>
    <t>8.1. Jaški</t>
  </si>
  <si>
    <t>8.2. Telekomunikacijske naprave</t>
  </si>
  <si>
    <t>8.3. Preskus, nadzor in tehnična dokumentacija</t>
  </si>
  <si>
    <t>9. VODNO-GOSPODARSKE UREDITVE</t>
  </si>
  <si>
    <t>9.1. Preddela</t>
  </si>
  <si>
    <t>9.2. Zemeljska dela</t>
  </si>
  <si>
    <t>9.3. Zavarovalna dela</t>
  </si>
  <si>
    <t>9.4. Tuje storitve</t>
  </si>
  <si>
    <t xml:space="preserve">Skupaj za projekt: </t>
  </si>
  <si>
    <t>OBRAZEC št.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</si>
</sst>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#,##0.00\ [$EUR]"/>
    <numFmt numFmtId="166" formatCode="#,##0.00\ _S_I_T"/>
    <numFmt numFmtId="167" formatCode="#,##0.00\ &quot;€&quot;"/>
  </numFmts>
  <fonts count="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 wrapText="1" shrinkToFit="1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3" fillId="0" borderId="0" xfId="0" applyFont="1"/>
    <xf numFmtId="49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 shrinkToFit="1"/>
    </xf>
    <xf numFmtId="164" fontId="3" fillId="2" borderId="1" xfId="0" applyNumberFormat="1" applyFont="1" applyFill="1" applyBorder="1" applyAlignment="1">
      <alignment horizontal="left"/>
    </xf>
    <xf numFmtId="165" fontId="3" fillId="2" borderId="1" xfId="0" applyNumberFormat="1" applyFont="1" applyFill="1" applyBorder="1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 vertical="center" wrapText="1" shrinkToFit="1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49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 vertical="center" wrapText="1" shrinkToFit="1"/>
    </xf>
    <xf numFmtId="164" fontId="0" fillId="0" borderId="2" xfId="0" applyNumberFormat="1" applyBorder="1" applyAlignment="1">
      <alignment horizontal="right"/>
    </xf>
    <xf numFmtId="165" fontId="0" fillId="0" borderId="2" xfId="0" applyNumberFormat="1" applyBorder="1" applyAlignment="1">
      <alignment horizontal="right"/>
    </xf>
    <xf numFmtId="0" fontId="0" fillId="0" borderId="0" xfId="0" applyProtection="1"/>
    <xf numFmtId="49" fontId="0" fillId="0" borderId="0" xfId="0" applyNumberFormat="1" applyAlignment="1" applyProtection="1">
      <alignment horizontal="left"/>
    </xf>
    <xf numFmtId="49" fontId="0" fillId="0" borderId="3" xfId="0" applyNumberFormat="1" applyBorder="1" applyAlignment="1" applyProtection="1">
      <alignment horizontal="left"/>
    </xf>
    <xf numFmtId="0" fontId="0" fillId="0" borderId="3" xfId="0" applyBorder="1" applyAlignment="1" applyProtection="1">
      <alignment horizontal="left" vertical="center" wrapText="1" shrinkToFit="1"/>
    </xf>
    <xf numFmtId="164" fontId="0" fillId="0" borderId="3" xfId="0" applyNumberFormat="1" applyBorder="1" applyAlignment="1">
      <alignment horizontal="right"/>
    </xf>
    <xf numFmtId="165" fontId="0" fillId="0" borderId="3" xfId="0" applyNumberFormat="1" applyBorder="1" applyAlignment="1" applyProtection="1">
      <alignment horizontal="right"/>
      <protection locked="0"/>
    </xf>
    <xf numFmtId="0" fontId="0" fillId="0" borderId="0" xfId="0" applyAlignment="1" applyProtection="1">
      <alignment horizontal="left" vertical="center" wrapText="1" shrinkToFit="1"/>
    </xf>
    <xf numFmtId="165" fontId="4" fillId="0" borderId="0" xfId="0" applyNumberFormat="1" applyFont="1" applyAlignment="1" applyProtection="1">
      <alignment horizontal="right"/>
      <protection locked="0"/>
    </xf>
    <xf numFmtId="49" fontId="0" fillId="0" borderId="2" xfId="0" applyNumberFormat="1" applyBorder="1" applyAlignment="1" applyProtection="1">
      <alignment horizontal="left"/>
    </xf>
    <xf numFmtId="0" fontId="0" fillId="0" borderId="2" xfId="0" applyBorder="1" applyAlignment="1" applyProtection="1">
      <alignment horizontal="left" vertical="center" wrapText="1" shrinkToFit="1"/>
    </xf>
    <xf numFmtId="165" fontId="0" fillId="0" borderId="2" xfId="0" applyNumberFormat="1" applyBorder="1" applyAlignment="1" applyProtection="1">
      <alignment horizontal="right"/>
      <protection locked="0"/>
    </xf>
    <xf numFmtId="165" fontId="0" fillId="0" borderId="0" xfId="0" applyNumberFormat="1" applyAlignment="1" applyProtection="1">
      <alignment horizontal="right"/>
      <protection locked="0"/>
    </xf>
    <xf numFmtId="0" fontId="5" fillId="0" borderId="0" xfId="0" applyFont="1"/>
    <xf numFmtId="164" fontId="0" fillId="0" borderId="3" xfId="0" applyNumberFormat="1" applyBorder="1" applyAlignment="1" applyProtection="1">
      <alignment horizontal="right"/>
    </xf>
    <xf numFmtId="164" fontId="0" fillId="0" borderId="0" xfId="0" applyNumberFormat="1" applyAlignment="1" applyProtection="1">
      <alignment horizontal="right"/>
    </xf>
    <xf numFmtId="164" fontId="0" fillId="0" borderId="2" xfId="0" applyNumberFormat="1" applyBorder="1" applyAlignment="1" applyProtection="1">
      <alignment horizontal="right"/>
    </xf>
    <xf numFmtId="49" fontId="0" fillId="0" borderId="3" xfId="0" applyNumberFormat="1" applyBorder="1" applyAlignment="1">
      <alignment horizontal="left"/>
    </xf>
    <xf numFmtId="0" fontId="0" fillId="0" borderId="3" xfId="0" applyBorder="1" applyAlignment="1">
      <alignment horizontal="left" vertical="center" wrapText="1" shrinkToFit="1"/>
    </xf>
    <xf numFmtId="165" fontId="0" fillId="0" borderId="3" xfId="0" applyNumberFormat="1" applyBorder="1" applyAlignment="1">
      <alignment horizontal="right"/>
    </xf>
    <xf numFmtId="165" fontId="4" fillId="0" borderId="0" xfId="0" applyNumberFormat="1" applyFont="1" applyAlignment="1">
      <alignment horizontal="right"/>
    </xf>
    <xf numFmtId="0" fontId="1" fillId="0" borderId="0" xfId="0" applyFont="1" applyBorder="1"/>
    <xf numFmtId="49" fontId="4" fillId="0" borderId="0" xfId="0" applyNumberFormat="1" applyFont="1" applyBorder="1" applyAlignment="1">
      <alignment horizontal="center" vertical="center"/>
    </xf>
    <xf numFmtId="166" fontId="4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1" fontId="0" fillId="0" borderId="0" xfId="0" applyNumberFormat="1" applyAlignment="1">
      <alignment horizontal="left"/>
    </xf>
    <xf numFmtId="1" fontId="0" fillId="0" borderId="0" xfId="0" applyNumberFormat="1" applyAlignment="1">
      <alignment horizontal="right"/>
    </xf>
    <xf numFmtId="49" fontId="4" fillId="0" borderId="2" xfId="0" applyNumberFormat="1" applyFont="1" applyBorder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left"/>
    </xf>
    <xf numFmtId="166" fontId="1" fillId="0" borderId="2" xfId="0" applyNumberFormat="1" applyFont="1" applyBorder="1" applyAlignment="1">
      <alignment horizontal="right"/>
    </xf>
    <xf numFmtId="49" fontId="1" fillId="0" borderId="3" xfId="0" applyNumberFormat="1" applyFont="1" applyBorder="1" applyAlignment="1">
      <alignment horizontal="left"/>
    </xf>
    <xf numFmtId="166" fontId="1" fillId="0" borderId="3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/>
    </xf>
    <xf numFmtId="166" fontId="1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left" wrapText="1"/>
    </xf>
    <xf numFmtId="1" fontId="0" fillId="0" borderId="0" xfId="0" applyNumberFormat="1"/>
    <xf numFmtId="167" fontId="0" fillId="0" borderId="2" xfId="0" applyNumberFormat="1" applyBorder="1" applyAlignment="1">
      <alignment horizontal="right"/>
    </xf>
    <xf numFmtId="167" fontId="0" fillId="0" borderId="3" xfId="0" applyNumberFormat="1" applyBorder="1" applyAlignment="1" applyProtection="1">
      <alignment horizontal="right"/>
      <protection locked="0"/>
    </xf>
    <xf numFmtId="166" fontId="0" fillId="0" borderId="0" xfId="0" applyNumberFormat="1" applyFont="1" applyBorder="1" applyAlignment="1">
      <alignment horizontal="righ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X56"/>
  <sheetViews>
    <sheetView tabSelected="1" workbookViewId="0">
      <selection activeCell="E1" sqref="E1"/>
    </sheetView>
  </sheetViews>
  <sheetFormatPr defaultRowHeight="12.75" x14ac:dyDescent="0.2"/>
  <cols>
    <col min="1" max="1" width="9.140625" style="39"/>
    <col min="2" max="2" width="43.28515625" style="42" bestFit="1" customWidth="1"/>
    <col min="3" max="3" width="14.85546875" style="52" bestFit="1" customWidth="1"/>
    <col min="4" max="4" width="12.42578125" style="52" bestFit="1" customWidth="1"/>
    <col min="5" max="5" width="13.5703125" style="52" bestFit="1" customWidth="1"/>
    <col min="6" max="6" width="12.7109375" style="42" customWidth="1"/>
    <col min="7" max="7" width="3" style="43" customWidth="1"/>
    <col min="8" max="9" width="3" style="44" bestFit="1" customWidth="1"/>
    <col min="10" max="13" width="3" style="54" bestFit="1" customWidth="1"/>
    <col min="14" max="24" width="3" style="55" bestFit="1" customWidth="1"/>
  </cols>
  <sheetData>
    <row r="1" spans="2:7" x14ac:dyDescent="0.2">
      <c r="E1" s="58" t="s">
        <v>302</v>
      </c>
    </row>
    <row r="2" spans="2:7" ht="28.5" customHeight="1" x14ac:dyDescent="0.2">
      <c r="B2" s="40" t="s">
        <v>251</v>
      </c>
      <c r="C2" s="41"/>
      <c r="D2" s="41"/>
      <c r="E2" s="41"/>
    </row>
    <row r="3" spans="2:7" x14ac:dyDescent="0.2">
      <c r="B3" s="45" t="s">
        <v>3</v>
      </c>
      <c r="C3" s="46" t="s">
        <v>15</v>
      </c>
      <c r="D3" s="46" t="s">
        <v>16</v>
      </c>
      <c r="E3" s="46" t="s">
        <v>17</v>
      </c>
    </row>
    <row r="4" spans="2:7" x14ac:dyDescent="0.2">
      <c r="B4" s="47" t="s">
        <v>252</v>
      </c>
      <c r="C4" s="48">
        <f>'Popis del'!H7+'Popis del'!H14+'Popis del'!H21+'Popis del'!H32</f>
        <v>0</v>
      </c>
      <c r="D4" s="48">
        <f t="shared" ref="D4:D35" si="0">C4*0.2</f>
        <v>0</v>
      </c>
      <c r="E4" s="48">
        <f t="shared" ref="E4:E35" si="1">C4+D4</f>
        <v>0</v>
      </c>
    </row>
    <row r="5" spans="2:7" x14ac:dyDescent="0.2">
      <c r="B5" s="47" t="s">
        <v>253</v>
      </c>
      <c r="C5" s="48">
        <f>'Popis del'!H7</f>
        <v>0</v>
      </c>
      <c r="D5" s="48">
        <f t="shared" si="0"/>
        <v>0</v>
      </c>
      <c r="E5" s="48">
        <f t="shared" si="1"/>
        <v>0</v>
      </c>
      <c r="G5" s="44"/>
    </row>
    <row r="6" spans="2:7" x14ac:dyDescent="0.2">
      <c r="B6" s="47" t="s">
        <v>254</v>
      </c>
      <c r="C6" s="48">
        <f>'Popis del'!H14</f>
        <v>0</v>
      </c>
      <c r="D6" s="48">
        <f t="shared" si="0"/>
        <v>0</v>
      </c>
      <c r="E6" s="48">
        <f t="shared" si="1"/>
        <v>0</v>
      </c>
    </row>
    <row r="7" spans="2:7" x14ac:dyDescent="0.2">
      <c r="B7" s="47" t="s">
        <v>255</v>
      </c>
      <c r="C7" s="48">
        <f>'Popis del'!H21</f>
        <v>0</v>
      </c>
      <c r="D7" s="48">
        <f t="shared" si="0"/>
        <v>0</v>
      </c>
      <c r="E7" s="48">
        <f t="shared" si="1"/>
        <v>0</v>
      </c>
    </row>
    <row r="8" spans="2:7" x14ac:dyDescent="0.2">
      <c r="B8" s="47" t="s">
        <v>256</v>
      </c>
      <c r="C8" s="48">
        <f>'Popis del'!H32</f>
        <v>0</v>
      </c>
      <c r="D8" s="48">
        <f t="shared" si="0"/>
        <v>0</v>
      </c>
      <c r="E8" s="48">
        <f t="shared" si="1"/>
        <v>0</v>
      </c>
    </row>
    <row r="9" spans="2:7" x14ac:dyDescent="0.2">
      <c r="B9" s="47" t="s">
        <v>257</v>
      </c>
      <c r="C9" s="48">
        <f>'Popis del'!H38+'Popis del'!H43+'Popis del'!H49+'Popis del'!H54+'Popis del'!H59+'Popis del'!H65+'Popis del'!H71+'Popis del'!H76+'Popis del'!H81</f>
        <v>0</v>
      </c>
      <c r="D9" s="48">
        <f t="shared" si="0"/>
        <v>0</v>
      </c>
      <c r="E9" s="48">
        <f t="shared" si="1"/>
        <v>0</v>
      </c>
    </row>
    <row r="10" spans="2:7" x14ac:dyDescent="0.2">
      <c r="B10" s="47" t="s">
        <v>258</v>
      </c>
      <c r="C10" s="48">
        <f>'Popis del'!H38</f>
        <v>0</v>
      </c>
      <c r="D10" s="48">
        <f t="shared" si="0"/>
        <v>0</v>
      </c>
      <c r="E10" s="48">
        <f t="shared" si="1"/>
        <v>0</v>
      </c>
    </row>
    <row r="11" spans="2:7" x14ac:dyDescent="0.2">
      <c r="B11" s="47" t="s">
        <v>259</v>
      </c>
      <c r="C11" s="48">
        <f>'Popis del'!H43</f>
        <v>0</v>
      </c>
      <c r="D11" s="48">
        <f t="shared" si="0"/>
        <v>0</v>
      </c>
      <c r="E11" s="48">
        <f t="shared" si="1"/>
        <v>0</v>
      </c>
    </row>
    <row r="12" spans="2:7" x14ac:dyDescent="0.2">
      <c r="B12" s="47" t="s">
        <v>260</v>
      </c>
      <c r="C12" s="48">
        <f>'Popis del'!H49</f>
        <v>0</v>
      </c>
      <c r="D12" s="48">
        <f t="shared" si="0"/>
        <v>0</v>
      </c>
      <c r="E12" s="48">
        <f t="shared" si="1"/>
        <v>0</v>
      </c>
    </row>
    <row r="13" spans="2:7" x14ac:dyDescent="0.2">
      <c r="B13" s="47" t="s">
        <v>261</v>
      </c>
      <c r="C13" s="48">
        <f>'Popis del'!H54</f>
        <v>0</v>
      </c>
      <c r="D13" s="48">
        <f t="shared" si="0"/>
        <v>0</v>
      </c>
      <c r="E13" s="48">
        <f t="shared" si="1"/>
        <v>0</v>
      </c>
    </row>
    <row r="14" spans="2:7" x14ac:dyDescent="0.2">
      <c r="B14" s="47" t="s">
        <v>262</v>
      </c>
      <c r="C14" s="48">
        <f>'Popis del'!H59</f>
        <v>0</v>
      </c>
      <c r="D14" s="48">
        <f t="shared" si="0"/>
        <v>0</v>
      </c>
      <c r="E14" s="48">
        <f t="shared" si="1"/>
        <v>0</v>
      </c>
    </row>
    <row r="15" spans="2:7" x14ac:dyDescent="0.2">
      <c r="B15" s="47" t="s">
        <v>263</v>
      </c>
      <c r="C15" s="48">
        <f>'Popis del'!H65</f>
        <v>0</v>
      </c>
      <c r="D15" s="48">
        <f t="shared" si="0"/>
        <v>0</v>
      </c>
      <c r="E15" s="48">
        <f t="shared" si="1"/>
        <v>0</v>
      </c>
    </row>
    <row r="16" spans="2:7" x14ac:dyDescent="0.2">
      <c r="B16" s="47" t="s">
        <v>264</v>
      </c>
      <c r="C16" s="48">
        <f>'Popis del'!H71</f>
        <v>0</v>
      </c>
      <c r="D16" s="48">
        <f t="shared" si="0"/>
        <v>0</v>
      </c>
      <c r="E16" s="48">
        <f t="shared" si="1"/>
        <v>0</v>
      </c>
    </row>
    <row r="17" spans="2:5" x14ac:dyDescent="0.2">
      <c r="B17" s="47" t="s">
        <v>265</v>
      </c>
      <c r="C17" s="48">
        <f>'Popis del'!H76</f>
        <v>0</v>
      </c>
      <c r="D17" s="48">
        <f t="shared" si="0"/>
        <v>0</v>
      </c>
      <c r="E17" s="48">
        <f t="shared" si="1"/>
        <v>0</v>
      </c>
    </row>
    <row r="18" spans="2:5" x14ac:dyDescent="0.2">
      <c r="B18" s="47" t="s">
        <v>266</v>
      </c>
      <c r="C18" s="48">
        <f>'Popis del'!H81</f>
        <v>0</v>
      </c>
      <c r="D18" s="48">
        <f t="shared" si="0"/>
        <v>0</v>
      </c>
      <c r="E18" s="48">
        <f t="shared" si="1"/>
        <v>0</v>
      </c>
    </row>
    <row r="19" spans="2:5" x14ac:dyDescent="0.2">
      <c r="B19" s="47" t="s">
        <v>267</v>
      </c>
      <c r="C19" s="48">
        <f>'Popis del'!H87+'Popis del'!H92+'Popis del'!H97+'Popis del'!H102</f>
        <v>0</v>
      </c>
      <c r="D19" s="48">
        <f t="shared" si="0"/>
        <v>0</v>
      </c>
      <c r="E19" s="48">
        <f t="shared" si="1"/>
        <v>0</v>
      </c>
    </row>
    <row r="20" spans="2:5" x14ac:dyDescent="0.2">
      <c r="B20" s="47" t="s">
        <v>268</v>
      </c>
      <c r="C20" s="48">
        <f>'Popis del'!H87</f>
        <v>0</v>
      </c>
      <c r="D20" s="48">
        <f t="shared" si="0"/>
        <v>0</v>
      </c>
      <c r="E20" s="48">
        <f t="shared" si="1"/>
        <v>0</v>
      </c>
    </row>
    <row r="21" spans="2:5" x14ac:dyDescent="0.2">
      <c r="B21" s="47" t="s">
        <v>269</v>
      </c>
      <c r="C21" s="48">
        <f>'Popis del'!H92</f>
        <v>0</v>
      </c>
      <c r="D21" s="48">
        <f t="shared" si="0"/>
        <v>0</v>
      </c>
      <c r="E21" s="48">
        <f t="shared" si="1"/>
        <v>0</v>
      </c>
    </row>
    <row r="22" spans="2:5" x14ac:dyDescent="0.2">
      <c r="B22" s="47" t="s">
        <v>270</v>
      </c>
      <c r="C22" s="48">
        <f>'Popis del'!H97</f>
        <v>0</v>
      </c>
      <c r="D22" s="48">
        <f t="shared" si="0"/>
        <v>0</v>
      </c>
      <c r="E22" s="48">
        <f t="shared" si="1"/>
        <v>0</v>
      </c>
    </row>
    <row r="23" spans="2:5" x14ac:dyDescent="0.2">
      <c r="B23" s="47" t="s">
        <v>271</v>
      </c>
      <c r="C23" s="48">
        <f>'Popis del'!H102</f>
        <v>0</v>
      </c>
      <c r="D23" s="48">
        <f t="shared" si="0"/>
        <v>0</v>
      </c>
      <c r="E23" s="48">
        <f t="shared" si="1"/>
        <v>0</v>
      </c>
    </row>
    <row r="24" spans="2:5" x14ac:dyDescent="0.2">
      <c r="B24" s="47" t="s">
        <v>272</v>
      </c>
      <c r="C24" s="48">
        <f>'Popis del'!H109+'Popis del'!H115</f>
        <v>0</v>
      </c>
      <c r="D24" s="48">
        <f t="shared" si="0"/>
        <v>0</v>
      </c>
      <c r="E24" s="48">
        <f t="shared" si="1"/>
        <v>0</v>
      </c>
    </row>
    <row r="25" spans="2:5" x14ac:dyDescent="0.2">
      <c r="B25" s="47" t="s">
        <v>273</v>
      </c>
      <c r="C25" s="48">
        <f>'Popis del'!H109</f>
        <v>0</v>
      </c>
      <c r="D25" s="48">
        <f t="shared" si="0"/>
        <v>0</v>
      </c>
      <c r="E25" s="48">
        <f t="shared" si="1"/>
        <v>0</v>
      </c>
    </row>
    <row r="26" spans="2:5" x14ac:dyDescent="0.2">
      <c r="B26" s="47" t="s">
        <v>274</v>
      </c>
      <c r="C26" s="48">
        <f>'Popis del'!H115</f>
        <v>0</v>
      </c>
      <c r="D26" s="48">
        <f t="shared" si="0"/>
        <v>0</v>
      </c>
      <c r="E26" s="48">
        <f t="shared" si="1"/>
        <v>0</v>
      </c>
    </row>
    <row r="27" spans="2:5" x14ac:dyDescent="0.2">
      <c r="B27" s="47" t="s">
        <v>275</v>
      </c>
      <c r="C27" s="48">
        <f>'Popis del'!H128+'Popis del'!H136+'Popis del'!H146+'Popis del'!H153+'Popis del'!H163</f>
        <v>0</v>
      </c>
      <c r="D27" s="48">
        <f t="shared" si="0"/>
        <v>0</v>
      </c>
      <c r="E27" s="48">
        <f t="shared" si="1"/>
        <v>0</v>
      </c>
    </row>
    <row r="28" spans="2:5" x14ac:dyDescent="0.2">
      <c r="B28" s="47" t="s">
        <v>276</v>
      </c>
      <c r="C28" s="48">
        <f>'Popis del'!H128</f>
        <v>0</v>
      </c>
      <c r="D28" s="48">
        <f t="shared" si="0"/>
        <v>0</v>
      </c>
      <c r="E28" s="48">
        <f t="shared" si="1"/>
        <v>0</v>
      </c>
    </row>
    <row r="29" spans="2:5" x14ac:dyDescent="0.2">
      <c r="B29" s="47" t="s">
        <v>277</v>
      </c>
      <c r="C29" s="48">
        <f>'Popis del'!H136</f>
        <v>0</v>
      </c>
      <c r="D29" s="48">
        <f t="shared" si="0"/>
        <v>0</v>
      </c>
      <c r="E29" s="48">
        <f t="shared" si="1"/>
        <v>0</v>
      </c>
    </row>
    <row r="30" spans="2:5" x14ac:dyDescent="0.2">
      <c r="B30" s="47" t="s">
        <v>278</v>
      </c>
      <c r="C30" s="48">
        <f>'Popis del'!H146</f>
        <v>0</v>
      </c>
      <c r="D30" s="48">
        <f t="shared" si="0"/>
        <v>0</v>
      </c>
      <c r="E30" s="48">
        <f t="shared" si="1"/>
        <v>0</v>
      </c>
    </row>
    <row r="31" spans="2:5" x14ac:dyDescent="0.2">
      <c r="B31" s="47" t="s">
        <v>279</v>
      </c>
      <c r="C31" s="48">
        <f>'Popis del'!H153</f>
        <v>0</v>
      </c>
      <c r="D31" s="48">
        <f t="shared" si="0"/>
        <v>0</v>
      </c>
      <c r="E31" s="48">
        <f t="shared" si="1"/>
        <v>0</v>
      </c>
    </row>
    <row r="32" spans="2:5" x14ac:dyDescent="0.2">
      <c r="B32" s="47" t="s">
        <v>280</v>
      </c>
      <c r="C32" s="48">
        <f>'Popis del'!H163</f>
        <v>0</v>
      </c>
      <c r="D32" s="48">
        <f t="shared" si="0"/>
        <v>0</v>
      </c>
      <c r="E32" s="48">
        <f t="shared" si="1"/>
        <v>0</v>
      </c>
    </row>
    <row r="33" spans="2:5" x14ac:dyDescent="0.2">
      <c r="B33" s="47" t="s">
        <v>281</v>
      </c>
      <c r="C33" s="48">
        <f>'Popis del'!H169+'Popis del'!H174+'Popis del'!H179</f>
        <v>0</v>
      </c>
      <c r="D33" s="48">
        <f t="shared" si="0"/>
        <v>0</v>
      </c>
      <c r="E33" s="48">
        <f t="shared" si="1"/>
        <v>0</v>
      </c>
    </row>
    <row r="34" spans="2:5" x14ac:dyDescent="0.2">
      <c r="B34" s="47" t="s">
        <v>282</v>
      </c>
      <c r="C34" s="48">
        <f>'Popis del'!H169</f>
        <v>0</v>
      </c>
      <c r="D34" s="48">
        <f t="shared" si="0"/>
        <v>0</v>
      </c>
      <c r="E34" s="48">
        <f t="shared" si="1"/>
        <v>0</v>
      </c>
    </row>
    <row r="35" spans="2:5" x14ac:dyDescent="0.2">
      <c r="B35" s="47" t="s">
        <v>283</v>
      </c>
      <c r="C35" s="48">
        <f>'Popis del'!H174</f>
        <v>0</v>
      </c>
      <c r="D35" s="48">
        <f t="shared" si="0"/>
        <v>0</v>
      </c>
      <c r="E35" s="48">
        <f t="shared" si="1"/>
        <v>0</v>
      </c>
    </row>
    <row r="36" spans="2:5" x14ac:dyDescent="0.2">
      <c r="B36" s="47" t="s">
        <v>284</v>
      </c>
      <c r="C36" s="48">
        <f>'Popis del'!H179</f>
        <v>0</v>
      </c>
      <c r="D36" s="48">
        <f t="shared" ref="D36:D52" si="2">C36*0.2</f>
        <v>0</v>
      </c>
      <c r="E36" s="48">
        <f t="shared" ref="E36:E52" si="3">C36+D36</f>
        <v>0</v>
      </c>
    </row>
    <row r="37" spans="2:5" x14ac:dyDescent="0.2">
      <c r="B37" s="47" t="s">
        <v>285</v>
      </c>
      <c r="C37" s="48">
        <f>'Popis del'!H186+'Popis del'!H192+'Popis del'!H198+'Popis del'!H203+'Popis del'!H208+'Popis del'!H214</f>
        <v>0</v>
      </c>
      <c r="D37" s="48">
        <f t="shared" si="2"/>
        <v>0</v>
      </c>
      <c r="E37" s="48">
        <f t="shared" si="3"/>
        <v>0</v>
      </c>
    </row>
    <row r="38" spans="2:5" x14ac:dyDescent="0.2">
      <c r="B38" s="47" t="s">
        <v>286</v>
      </c>
      <c r="C38" s="48">
        <f>'Popis del'!H186</f>
        <v>0</v>
      </c>
      <c r="D38" s="48">
        <f t="shared" si="2"/>
        <v>0</v>
      </c>
      <c r="E38" s="48">
        <f t="shared" si="3"/>
        <v>0</v>
      </c>
    </row>
    <row r="39" spans="2:5" x14ac:dyDescent="0.2">
      <c r="B39" s="47" t="s">
        <v>287</v>
      </c>
      <c r="C39" s="48">
        <f>'Popis del'!H192</f>
        <v>0</v>
      </c>
      <c r="D39" s="48">
        <f t="shared" si="2"/>
        <v>0</v>
      </c>
      <c r="E39" s="48">
        <f t="shared" si="3"/>
        <v>0</v>
      </c>
    </row>
    <row r="40" spans="2:5" x14ac:dyDescent="0.2">
      <c r="B40" s="47" t="s">
        <v>288</v>
      </c>
      <c r="C40" s="48">
        <f>'Popis del'!H198</f>
        <v>0</v>
      </c>
      <c r="D40" s="48">
        <f t="shared" si="2"/>
        <v>0</v>
      </c>
      <c r="E40" s="48">
        <f t="shared" si="3"/>
        <v>0</v>
      </c>
    </row>
    <row r="41" spans="2:5" x14ac:dyDescent="0.2">
      <c r="B41" s="47" t="s">
        <v>289</v>
      </c>
      <c r="C41" s="48">
        <f>'Popis del'!H203</f>
        <v>0</v>
      </c>
      <c r="D41" s="48">
        <f t="shared" si="2"/>
        <v>0</v>
      </c>
      <c r="E41" s="48">
        <f t="shared" si="3"/>
        <v>0</v>
      </c>
    </row>
    <row r="42" spans="2:5" x14ac:dyDescent="0.2">
      <c r="B42" s="47" t="s">
        <v>290</v>
      </c>
      <c r="C42" s="48">
        <f>'Popis del'!H208</f>
        <v>0</v>
      </c>
      <c r="D42" s="48">
        <f t="shared" si="2"/>
        <v>0</v>
      </c>
      <c r="E42" s="48">
        <f t="shared" si="3"/>
        <v>0</v>
      </c>
    </row>
    <row r="43" spans="2:5" x14ac:dyDescent="0.2">
      <c r="B43" s="47" t="s">
        <v>291</v>
      </c>
      <c r="C43" s="48">
        <f>'Popis del'!H214</f>
        <v>0</v>
      </c>
      <c r="D43" s="48">
        <f t="shared" si="2"/>
        <v>0</v>
      </c>
      <c r="E43" s="48">
        <f t="shared" si="3"/>
        <v>0</v>
      </c>
    </row>
    <row r="44" spans="2:5" x14ac:dyDescent="0.2">
      <c r="B44" s="47" t="s">
        <v>292</v>
      </c>
      <c r="C44" s="48">
        <f>'Popis del'!H221+'Popis del'!H227+'Popis del'!H236</f>
        <v>0</v>
      </c>
      <c r="D44" s="48">
        <f t="shared" si="2"/>
        <v>0</v>
      </c>
      <c r="E44" s="48">
        <f t="shared" si="3"/>
        <v>0</v>
      </c>
    </row>
    <row r="45" spans="2:5" x14ac:dyDescent="0.2">
      <c r="B45" s="47" t="s">
        <v>293</v>
      </c>
      <c r="C45" s="48">
        <f>'Popis del'!H221</f>
        <v>0</v>
      </c>
      <c r="D45" s="48">
        <f t="shared" si="2"/>
        <v>0</v>
      </c>
      <c r="E45" s="48">
        <f t="shared" si="3"/>
        <v>0</v>
      </c>
    </row>
    <row r="46" spans="2:5" x14ac:dyDescent="0.2">
      <c r="B46" s="47" t="s">
        <v>294</v>
      </c>
      <c r="C46" s="48">
        <f>'Popis del'!H227</f>
        <v>0</v>
      </c>
      <c r="D46" s="48">
        <f t="shared" si="2"/>
        <v>0</v>
      </c>
      <c r="E46" s="48">
        <f t="shared" si="3"/>
        <v>0</v>
      </c>
    </row>
    <row r="47" spans="2:5" x14ac:dyDescent="0.2">
      <c r="B47" s="47" t="s">
        <v>295</v>
      </c>
      <c r="C47" s="48">
        <f>'Popis del'!H236</f>
        <v>0</v>
      </c>
      <c r="D47" s="48">
        <f t="shared" si="2"/>
        <v>0</v>
      </c>
      <c r="E47" s="48">
        <f t="shared" si="3"/>
        <v>0</v>
      </c>
    </row>
    <row r="48" spans="2:5" x14ac:dyDescent="0.2">
      <c r="B48" s="47" t="s">
        <v>296</v>
      </c>
      <c r="C48" s="48">
        <f>'Popis del'!H247+'Popis del'!H255+'Popis del'!H262+'Popis del'!H267</f>
        <v>0</v>
      </c>
      <c r="D48" s="48">
        <f t="shared" si="2"/>
        <v>0</v>
      </c>
      <c r="E48" s="48">
        <f t="shared" si="3"/>
        <v>0</v>
      </c>
    </row>
    <row r="49" spans="2:5" x14ac:dyDescent="0.2">
      <c r="B49" s="47" t="s">
        <v>297</v>
      </c>
      <c r="C49" s="48">
        <f>'Popis del'!H247</f>
        <v>0</v>
      </c>
      <c r="D49" s="48">
        <f t="shared" si="2"/>
        <v>0</v>
      </c>
      <c r="E49" s="48">
        <f t="shared" si="3"/>
        <v>0</v>
      </c>
    </row>
    <row r="50" spans="2:5" x14ac:dyDescent="0.2">
      <c r="B50" s="47" t="s">
        <v>298</v>
      </c>
      <c r="C50" s="48">
        <f>'Popis del'!H255</f>
        <v>0</v>
      </c>
      <c r="D50" s="48">
        <f t="shared" si="2"/>
        <v>0</v>
      </c>
      <c r="E50" s="48">
        <f t="shared" si="3"/>
        <v>0</v>
      </c>
    </row>
    <row r="51" spans="2:5" x14ac:dyDescent="0.2">
      <c r="B51" s="47" t="s">
        <v>299</v>
      </c>
      <c r="C51" s="48">
        <f>'Popis del'!H262</f>
        <v>0</v>
      </c>
      <c r="D51" s="48">
        <f t="shared" si="2"/>
        <v>0</v>
      </c>
      <c r="E51" s="48">
        <f t="shared" si="3"/>
        <v>0</v>
      </c>
    </row>
    <row r="52" spans="2:5" x14ac:dyDescent="0.2">
      <c r="B52" s="49" t="s">
        <v>300</v>
      </c>
      <c r="C52" s="50">
        <f>'Popis del'!H267</f>
        <v>0</v>
      </c>
      <c r="D52" s="50">
        <f t="shared" si="2"/>
        <v>0</v>
      </c>
      <c r="E52" s="50">
        <f t="shared" si="3"/>
        <v>0</v>
      </c>
    </row>
    <row r="53" spans="2:5" x14ac:dyDescent="0.2">
      <c r="B53" s="51"/>
    </row>
    <row r="54" spans="2:5" x14ac:dyDescent="0.2">
      <c r="B54" s="53"/>
      <c r="C54" s="41"/>
      <c r="D54" s="41"/>
      <c r="E54" s="41"/>
    </row>
    <row r="55" spans="2:5" x14ac:dyDescent="0.2">
      <c r="B55" s="53" t="s">
        <v>301</v>
      </c>
      <c r="C55" s="46" t="s">
        <v>15</v>
      </c>
      <c r="D55" s="46" t="s">
        <v>16</v>
      </c>
      <c r="E55" s="46" t="s">
        <v>17</v>
      </c>
    </row>
    <row r="56" spans="2:5" x14ac:dyDescent="0.2">
      <c r="C56" s="50">
        <f>C4+C9+C19+C24+C27+C33+C37+C44+C48</f>
        <v>0</v>
      </c>
      <c r="D56" s="50">
        <f>C56*0.2</f>
        <v>0</v>
      </c>
      <c r="E56" s="50">
        <f>C56+D56</f>
        <v>0</v>
      </c>
    </row>
  </sheetData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Q269"/>
  <sheetViews>
    <sheetView topLeftCell="A160" zoomScale="110" zoomScaleNormal="110" workbookViewId="0">
      <selection activeCell="G266" sqref="G266"/>
    </sheetView>
  </sheetViews>
  <sheetFormatPr defaultRowHeight="12.75" x14ac:dyDescent="0.2"/>
  <cols>
    <col min="2" max="2" width="15.7109375" style="11" customWidth="1"/>
    <col min="3" max="3" width="10.42578125" style="11" bestFit="1" customWidth="1"/>
    <col min="4" max="4" width="40.7109375" style="12" customWidth="1"/>
    <col min="5" max="5" width="8" style="11" bestFit="1" customWidth="1"/>
    <col min="6" max="6" width="10.7109375" style="13" bestFit="1" customWidth="1"/>
    <col min="7" max="8" width="20.7109375" style="14" customWidth="1"/>
  </cols>
  <sheetData>
    <row r="1" spans="1:8" s="1" customFormat="1" ht="18" x14ac:dyDescent="0.25">
      <c r="B1" s="2" t="s">
        <v>0</v>
      </c>
      <c r="C1" s="2"/>
      <c r="D1" s="3"/>
      <c r="E1" s="2"/>
      <c r="F1" s="4"/>
      <c r="G1" s="5"/>
      <c r="H1" s="5"/>
    </row>
    <row r="2" spans="1:8" s="6" customFormat="1" ht="15.75" thickBot="1" x14ac:dyDescent="0.25">
      <c r="B2" s="7" t="s">
        <v>1</v>
      </c>
      <c r="C2" s="7" t="s">
        <v>2</v>
      </c>
      <c r="D2" s="8" t="s">
        <v>3</v>
      </c>
      <c r="E2" s="7" t="s">
        <v>4</v>
      </c>
      <c r="F2" s="9" t="s">
        <v>5</v>
      </c>
      <c r="G2" s="10" t="s">
        <v>6</v>
      </c>
      <c r="H2" s="10" t="s">
        <v>7</v>
      </c>
    </row>
    <row r="3" spans="1:8" x14ac:dyDescent="0.2">
      <c r="B3" s="11" t="s">
        <v>8</v>
      </c>
    </row>
    <row r="4" spans="1:8" x14ac:dyDescent="0.2">
      <c r="B4" s="11" t="s">
        <v>9</v>
      </c>
    </row>
    <row r="5" spans="1:8" ht="25.5" x14ac:dyDescent="0.2">
      <c r="C5" s="15" t="s">
        <v>10</v>
      </c>
      <c r="D5" s="16" t="s">
        <v>11</v>
      </c>
      <c r="E5" s="15" t="s">
        <v>12</v>
      </c>
      <c r="F5" s="17">
        <v>6</v>
      </c>
      <c r="G5" s="56"/>
      <c r="H5" s="18">
        <f>F5*G5</f>
        <v>0</v>
      </c>
    </row>
    <row r="6" spans="1:8" ht="25.5" x14ac:dyDescent="0.2">
      <c r="A6" s="19"/>
      <c r="B6" s="20"/>
      <c r="C6" s="21" t="s">
        <v>13</v>
      </c>
      <c r="D6" s="22" t="s">
        <v>14</v>
      </c>
      <c r="E6" s="21" t="s">
        <v>12</v>
      </c>
      <c r="F6" s="23">
        <v>2</v>
      </c>
      <c r="G6" s="57"/>
      <c r="H6" s="24">
        <f>F6*G6</f>
        <v>0</v>
      </c>
    </row>
    <row r="7" spans="1:8" x14ac:dyDescent="0.2">
      <c r="A7" s="19"/>
      <c r="B7" s="20"/>
      <c r="C7" s="20"/>
      <c r="D7" s="25"/>
      <c r="E7" s="20"/>
      <c r="G7" s="26" t="s">
        <v>15</v>
      </c>
      <c r="H7" s="26">
        <f>SUM(H5:H6)</f>
        <v>0</v>
      </c>
    </row>
    <row r="8" spans="1:8" x14ac:dyDescent="0.2">
      <c r="A8" s="19"/>
      <c r="B8" s="20"/>
      <c r="C8" s="20"/>
      <c r="D8" s="25"/>
      <c r="E8" s="20"/>
      <c r="G8" s="26" t="s">
        <v>16</v>
      </c>
      <c r="H8" s="26">
        <f>H7*0.2</f>
        <v>0</v>
      </c>
    </row>
    <row r="9" spans="1:8" x14ac:dyDescent="0.2">
      <c r="A9" s="19"/>
      <c r="B9" s="20"/>
      <c r="C9" s="20"/>
      <c r="D9" s="25"/>
      <c r="E9" s="20"/>
      <c r="G9" s="26" t="s">
        <v>17</v>
      </c>
      <c r="H9" s="26">
        <f>H7+H8</f>
        <v>0</v>
      </c>
    </row>
    <row r="10" spans="1:8" x14ac:dyDescent="0.2">
      <c r="B10" s="11" t="s">
        <v>18</v>
      </c>
    </row>
    <row r="11" spans="1:8" ht="38.25" x14ac:dyDescent="0.2">
      <c r="C11" s="15" t="s">
        <v>19</v>
      </c>
      <c r="D11" s="16" t="s">
        <v>20</v>
      </c>
      <c r="E11" s="15" t="s">
        <v>21</v>
      </c>
      <c r="F11" s="17">
        <v>400</v>
      </c>
      <c r="G11" s="18"/>
      <c r="H11" s="18">
        <f>F11*G11</f>
        <v>0</v>
      </c>
    </row>
    <row r="12" spans="1:8" ht="25.5" x14ac:dyDescent="0.2">
      <c r="A12" s="19"/>
      <c r="B12" s="20"/>
      <c r="C12" s="27" t="s">
        <v>22</v>
      </c>
      <c r="D12" s="28" t="s">
        <v>23</v>
      </c>
      <c r="E12" s="27" t="s">
        <v>12</v>
      </c>
      <c r="F12" s="17">
        <v>1</v>
      </c>
      <c r="G12" s="29"/>
      <c r="H12" s="29">
        <f>F12*G12</f>
        <v>0</v>
      </c>
    </row>
    <row r="13" spans="1:8" ht="25.5" x14ac:dyDescent="0.2">
      <c r="A13" s="19"/>
      <c r="B13" s="20"/>
      <c r="C13" s="21" t="s">
        <v>24</v>
      </c>
      <c r="D13" s="22" t="s">
        <v>25</v>
      </c>
      <c r="E13" s="21" t="s">
        <v>12</v>
      </c>
      <c r="F13" s="23">
        <v>2</v>
      </c>
      <c r="G13" s="24"/>
      <c r="H13" s="24">
        <f>F13*G13</f>
        <v>0</v>
      </c>
    </row>
    <row r="14" spans="1:8" x14ac:dyDescent="0.2">
      <c r="A14" s="19"/>
      <c r="B14" s="20"/>
      <c r="C14" s="20"/>
      <c r="D14" s="25"/>
      <c r="E14" s="20"/>
      <c r="G14" s="26" t="s">
        <v>15</v>
      </c>
      <c r="H14" s="26">
        <f>SUM(H11:H13)</f>
        <v>0</v>
      </c>
    </row>
    <row r="15" spans="1:8" x14ac:dyDescent="0.2">
      <c r="A15" s="19"/>
      <c r="B15" s="20"/>
      <c r="C15" s="20"/>
      <c r="D15" s="25"/>
      <c r="E15" s="20"/>
      <c r="G15" s="26" t="s">
        <v>16</v>
      </c>
      <c r="H15" s="26">
        <f>H14*0.2</f>
        <v>0</v>
      </c>
    </row>
    <row r="16" spans="1:8" x14ac:dyDescent="0.2">
      <c r="A16" s="19"/>
      <c r="B16" s="20"/>
      <c r="C16" s="20"/>
      <c r="D16" s="25"/>
      <c r="E16" s="20"/>
      <c r="G16" s="26" t="s">
        <v>17</v>
      </c>
      <c r="H16" s="26">
        <f>H14+H15</f>
        <v>0</v>
      </c>
    </row>
    <row r="17" spans="1:17" x14ac:dyDescent="0.2">
      <c r="A17" s="19"/>
      <c r="B17" s="20" t="s">
        <v>26</v>
      </c>
      <c r="C17" s="20"/>
      <c r="D17" s="25"/>
      <c r="E17" s="20"/>
      <c r="G17" s="30"/>
      <c r="H17" s="30"/>
      <c r="Q17" s="31">
        <v>270</v>
      </c>
    </row>
    <row r="18" spans="1:17" ht="25.5" x14ac:dyDescent="0.2">
      <c r="A18" s="19"/>
      <c r="B18" s="20"/>
      <c r="C18" s="27" t="s">
        <v>27</v>
      </c>
      <c r="D18" s="28" t="s">
        <v>28</v>
      </c>
      <c r="E18" s="27" t="s">
        <v>29</v>
      </c>
      <c r="F18" s="17">
        <v>47</v>
      </c>
      <c r="G18" s="29"/>
      <c r="H18" s="29">
        <f>F18*G18</f>
        <v>0</v>
      </c>
    </row>
    <row r="19" spans="1:17" ht="25.5" x14ac:dyDescent="0.2">
      <c r="A19" s="19"/>
      <c r="B19" s="20"/>
      <c r="C19" s="27" t="s">
        <v>30</v>
      </c>
      <c r="D19" s="28" t="s">
        <v>31</v>
      </c>
      <c r="E19" s="27" t="s">
        <v>21</v>
      </c>
      <c r="F19" s="17">
        <v>75</v>
      </c>
      <c r="G19" s="29"/>
      <c r="H19" s="29">
        <f>F19*G19</f>
        <v>0</v>
      </c>
    </row>
    <row r="20" spans="1:17" ht="38.25" x14ac:dyDescent="0.2">
      <c r="A20" s="19"/>
      <c r="B20" s="20"/>
      <c r="C20" s="21" t="s">
        <v>32</v>
      </c>
      <c r="D20" s="22" t="s">
        <v>33</v>
      </c>
      <c r="E20" s="21" t="s">
        <v>34</v>
      </c>
      <c r="F20" s="32">
        <v>170</v>
      </c>
      <c r="G20" s="24"/>
      <c r="H20" s="24">
        <f>F20*G20</f>
        <v>0</v>
      </c>
    </row>
    <row r="21" spans="1:17" x14ac:dyDescent="0.2">
      <c r="A21" s="19"/>
      <c r="B21" s="20"/>
      <c r="C21" s="20"/>
      <c r="D21" s="25"/>
      <c r="E21" s="20"/>
      <c r="F21" s="33"/>
      <c r="G21" s="26" t="s">
        <v>15</v>
      </c>
      <c r="H21" s="26">
        <f>SUM(H18:H20)</f>
        <v>0</v>
      </c>
    </row>
    <row r="22" spans="1:17" x14ac:dyDescent="0.2">
      <c r="A22" s="19"/>
      <c r="B22" s="20"/>
      <c r="C22" s="20"/>
      <c r="D22" s="25"/>
      <c r="E22" s="20"/>
      <c r="F22" s="33"/>
      <c r="G22" s="26" t="s">
        <v>16</v>
      </c>
      <c r="H22" s="26">
        <f>H21*0.2</f>
        <v>0</v>
      </c>
    </row>
    <row r="23" spans="1:17" x14ac:dyDescent="0.2">
      <c r="A23" s="19"/>
      <c r="B23" s="20"/>
      <c r="C23" s="20"/>
      <c r="D23" s="25"/>
      <c r="E23" s="20"/>
      <c r="F23" s="33"/>
      <c r="G23" s="26" t="s">
        <v>17</v>
      </c>
      <c r="H23" s="26">
        <f>H21+H22</f>
        <v>0</v>
      </c>
    </row>
    <row r="24" spans="1:17" x14ac:dyDescent="0.2">
      <c r="A24" s="19"/>
      <c r="B24" s="20" t="s">
        <v>35</v>
      </c>
      <c r="C24" s="20"/>
      <c r="D24" s="25"/>
      <c r="E24" s="20"/>
      <c r="F24" s="33"/>
      <c r="G24" s="30"/>
      <c r="H24" s="30"/>
    </row>
    <row r="25" spans="1:17" ht="25.5" x14ac:dyDescent="0.2">
      <c r="A25" s="19"/>
      <c r="B25" s="20"/>
      <c r="C25" s="27" t="s">
        <v>36</v>
      </c>
      <c r="D25" s="28" t="s">
        <v>37</v>
      </c>
      <c r="E25" s="27" t="s">
        <v>21</v>
      </c>
      <c r="F25" s="34">
        <v>80</v>
      </c>
      <c r="G25" s="29"/>
      <c r="H25" s="29">
        <f t="shared" ref="H25:H31" si="0">F25*G25</f>
        <v>0</v>
      </c>
    </row>
    <row r="26" spans="1:17" ht="25.5" x14ac:dyDescent="0.2">
      <c r="A26" s="19"/>
      <c r="B26" s="20"/>
      <c r="C26" s="27" t="s">
        <v>38</v>
      </c>
      <c r="D26" s="28" t="s">
        <v>39</v>
      </c>
      <c r="E26" s="27" t="s">
        <v>40</v>
      </c>
      <c r="F26" s="34">
        <v>15</v>
      </c>
      <c r="G26" s="29"/>
      <c r="H26" s="29">
        <f t="shared" si="0"/>
        <v>0</v>
      </c>
    </row>
    <row r="27" spans="1:17" ht="25.5" x14ac:dyDescent="0.2">
      <c r="A27" s="19"/>
      <c r="B27" s="20"/>
      <c r="C27" s="27" t="s">
        <v>41</v>
      </c>
      <c r="D27" s="28" t="s">
        <v>42</v>
      </c>
      <c r="E27" s="27" t="s">
        <v>43</v>
      </c>
      <c r="F27" s="34">
        <v>30</v>
      </c>
      <c r="G27" s="29"/>
      <c r="H27" s="29">
        <f t="shared" si="0"/>
        <v>0</v>
      </c>
    </row>
    <row r="28" spans="1:17" x14ac:dyDescent="0.2">
      <c r="A28" s="19"/>
      <c r="B28" s="20"/>
      <c r="C28" s="27" t="s">
        <v>44</v>
      </c>
      <c r="D28" s="28" t="s">
        <v>45</v>
      </c>
      <c r="E28" s="27" t="s">
        <v>46</v>
      </c>
      <c r="F28" s="34">
        <v>1</v>
      </c>
      <c r="G28" s="29"/>
      <c r="H28" s="29">
        <f t="shared" si="0"/>
        <v>0</v>
      </c>
    </row>
    <row r="29" spans="1:17" ht="25.5" x14ac:dyDescent="0.2">
      <c r="A29" s="19"/>
      <c r="B29" s="20"/>
      <c r="C29" s="27" t="s">
        <v>47</v>
      </c>
      <c r="D29" s="28" t="s">
        <v>48</v>
      </c>
      <c r="E29" s="27" t="s">
        <v>12</v>
      </c>
      <c r="F29" s="34">
        <v>1</v>
      </c>
      <c r="G29" s="29"/>
      <c r="H29" s="29">
        <f t="shared" si="0"/>
        <v>0</v>
      </c>
    </row>
    <row r="30" spans="1:17" ht="25.5" x14ac:dyDescent="0.2">
      <c r="A30" s="19"/>
      <c r="B30" s="20"/>
      <c r="C30" s="27" t="s">
        <v>49</v>
      </c>
      <c r="D30" s="28" t="s">
        <v>50</v>
      </c>
      <c r="E30" s="27" t="s">
        <v>46</v>
      </c>
      <c r="F30" s="34">
        <v>1</v>
      </c>
      <c r="G30" s="29"/>
      <c r="H30" s="29">
        <f t="shared" si="0"/>
        <v>0</v>
      </c>
    </row>
    <row r="31" spans="1:17" ht="25.5" x14ac:dyDescent="0.2">
      <c r="C31" s="35" t="s">
        <v>51</v>
      </c>
      <c r="D31" s="36" t="s">
        <v>52</v>
      </c>
      <c r="E31" s="35" t="s">
        <v>12</v>
      </c>
      <c r="F31" s="23">
        <v>1</v>
      </c>
      <c r="G31" s="37"/>
      <c r="H31" s="37">
        <f t="shared" si="0"/>
        <v>0</v>
      </c>
    </row>
    <row r="32" spans="1:17" x14ac:dyDescent="0.2">
      <c r="G32" s="38" t="s">
        <v>15</v>
      </c>
      <c r="H32" s="38">
        <f>SUM(H25:H31)</f>
        <v>0</v>
      </c>
    </row>
    <row r="33" spans="1:8" x14ac:dyDescent="0.2">
      <c r="G33" s="38" t="s">
        <v>16</v>
      </c>
      <c r="H33" s="38">
        <f>H32*0.2</f>
        <v>0</v>
      </c>
    </row>
    <row r="34" spans="1:8" x14ac:dyDescent="0.2">
      <c r="G34" s="38" t="s">
        <v>17</v>
      </c>
      <c r="H34" s="38">
        <f>H32+H33</f>
        <v>0</v>
      </c>
    </row>
    <row r="35" spans="1:8" x14ac:dyDescent="0.2">
      <c r="A35" s="19"/>
      <c r="B35" s="20" t="s">
        <v>53</v>
      </c>
      <c r="C35" s="20"/>
      <c r="D35" s="25"/>
      <c r="E35" s="20"/>
      <c r="F35" s="33"/>
      <c r="G35" s="30"/>
      <c r="H35" s="30"/>
    </row>
    <row r="36" spans="1:8" x14ac:dyDescent="0.2">
      <c r="B36" s="11" t="s">
        <v>54</v>
      </c>
    </row>
    <row r="37" spans="1:8" ht="25.5" x14ac:dyDescent="0.2">
      <c r="C37" s="35" t="s">
        <v>55</v>
      </c>
      <c r="D37" s="36" t="s">
        <v>56</v>
      </c>
      <c r="E37" s="35" t="s">
        <v>34</v>
      </c>
      <c r="F37" s="23">
        <v>190</v>
      </c>
      <c r="G37" s="37"/>
      <c r="H37" s="37">
        <f>F37*G37</f>
        <v>0</v>
      </c>
    </row>
    <row r="38" spans="1:8" x14ac:dyDescent="0.2">
      <c r="G38" s="38" t="s">
        <v>15</v>
      </c>
      <c r="H38" s="38">
        <f>SUM(H37:H37)</f>
        <v>0</v>
      </c>
    </row>
    <row r="39" spans="1:8" x14ac:dyDescent="0.2">
      <c r="G39" s="38" t="s">
        <v>16</v>
      </c>
      <c r="H39" s="38">
        <f>H38*0.2</f>
        <v>0</v>
      </c>
    </row>
    <row r="40" spans="1:8" x14ac:dyDescent="0.2">
      <c r="G40" s="38" t="s">
        <v>17</v>
      </c>
      <c r="H40" s="38">
        <f>H38+H39</f>
        <v>0</v>
      </c>
    </row>
    <row r="41" spans="1:8" x14ac:dyDescent="0.2">
      <c r="B41" s="11" t="s">
        <v>57</v>
      </c>
    </row>
    <row r="42" spans="1:8" ht="25.5" x14ac:dyDescent="0.2">
      <c r="C42" s="35" t="s">
        <v>58</v>
      </c>
      <c r="D42" s="36" t="s">
        <v>59</v>
      </c>
      <c r="E42" s="35" t="s">
        <v>21</v>
      </c>
      <c r="F42" s="23">
        <v>35</v>
      </c>
      <c r="G42" s="37"/>
      <c r="H42" s="37">
        <f>F42*G42</f>
        <v>0</v>
      </c>
    </row>
    <row r="43" spans="1:8" x14ac:dyDescent="0.2">
      <c r="G43" s="38" t="s">
        <v>15</v>
      </c>
      <c r="H43" s="38">
        <f>SUM(H42:H42)</f>
        <v>0</v>
      </c>
    </row>
    <row r="44" spans="1:8" x14ac:dyDescent="0.2">
      <c r="G44" s="38" t="s">
        <v>16</v>
      </c>
      <c r="H44" s="38">
        <f>H43*0.2</f>
        <v>0</v>
      </c>
    </row>
    <row r="45" spans="1:8" x14ac:dyDescent="0.2">
      <c r="G45" s="38" t="s">
        <v>17</v>
      </c>
      <c r="H45" s="38">
        <f>H43+H44</f>
        <v>0</v>
      </c>
    </row>
    <row r="46" spans="1:8" x14ac:dyDescent="0.2">
      <c r="B46" s="11" t="s">
        <v>60</v>
      </c>
    </row>
    <row r="47" spans="1:8" ht="25.5" x14ac:dyDescent="0.2">
      <c r="C47" s="15" t="s">
        <v>61</v>
      </c>
      <c r="D47" s="16" t="s">
        <v>62</v>
      </c>
      <c r="E47" s="15" t="s">
        <v>34</v>
      </c>
      <c r="F47" s="17">
        <v>150</v>
      </c>
      <c r="G47" s="18"/>
      <c r="H47" s="18">
        <f>F47*G47</f>
        <v>0</v>
      </c>
    </row>
    <row r="48" spans="1:8" ht="25.5" x14ac:dyDescent="0.2">
      <c r="C48" s="35" t="s">
        <v>63</v>
      </c>
      <c r="D48" s="36" t="s">
        <v>64</v>
      </c>
      <c r="E48" s="35" t="s">
        <v>21</v>
      </c>
      <c r="F48" s="23">
        <v>300</v>
      </c>
      <c r="G48" s="37"/>
      <c r="H48" s="37">
        <f>F48*G48</f>
        <v>0</v>
      </c>
    </row>
    <row r="49" spans="2:8" x14ac:dyDescent="0.2">
      <c r="G49" s="38" t="s">
        <v>15</v>
      </c>
      <c r="H49" s="38">
        <f>SUM(H47:H48)</f>
        <v>0</v>
      </c>
    </row>
    <row r="50" spans="2:8" x14ac:dyDescent="0.2">
      <c r="G50" s="38" t="s">
        <v>16</v>
      </c>
      <c r="H50" s="38">
        <f>H49*0.2</f>
        <v>0</v>
      </c>
    </row>
    <row r="51" spans="2:8" x14ac:dyDescent="0.2">
      <c r="G51" s="38" t="s">
        <v>17</v>
      </c>
      <c r="H51" s="38">
        <f>H49+H50</f>
        <v>0</v>
      </c>
    </row>
    <row r="52" spans="2:8" x14ac:dyDescent="0.2">
      <c r="B52" s="11" t="s">
        <v>65</v>
      </c>
    </row>
    <row r="53" spans="2:8" ht="25.5" x14ac:dyDescent="0.2">
      <c r="C53" s="35" t="s">
        <v>66</v>
      </c>
      <c r="D53" s="36" t="s">
        <v>67</v>
      </c>
      <c r="E53" s="35" t="s">
        <v>34</v>
      </c>
      <c r="F53" s="23">
        <v>50</v>
      </c>
      <c r="G53" s="37"/>
      <c r="H53" s="37">
        <f>F53*G53</f>
        <v>0</v>
      </c>
    </row>
    <row r="54" spans="2:8" x14ac:dyDescent="0.2">
      <c r="G54" s="38" t="s">
        <v>15</v>
      </c>
      <c r="H54" s="38">
        <f>SUM(H53:H53)</f>
        <v>0</v>
      </c>
    </row>
    <row r="55" spans="2:8" x14ac:dyDescent="0.2">
      <c r="G55" s="38" t="s">
        <v>16</v>
      </c>
      <c r="H55" s="38">
        <f>H54*0.2</f>
        <v>0</v>
      </c>
    </row>
    <row r="56" spans="2:8" x14ac:dyDescent="0.2">
      <c r="G56" s="38" t="s">
        <v>17</v>
      </c>
      <c r="H56" s="38">
        <f>H54+H55</f>
        <v>0</v>
      </c>
    </row>
    <row r="57" spans="2:8" x14ac:dyDescent="0.2">
      <c r="B57" s="11" t="s">
        <v>68</v>
      </c>
    </row>
    <row r="58" spans="2:8" x14ac:dyDescent="0.2">
      <c r="C58" s="35" t="s">
        <v>69</v>
      </c>
      <c r="D58" s="36" t="s">
        <v>70</v>
      </c>
      <c r="E58" s="35" t="s">
        <v>21</v>
      </c>
      <c r="F58" s="23">
        <v>77</v>
      </c>
      <c r="G58" s="37"/>
      <c r="H58" s="37">
        <f>F58*G58</f>
        <v>0</v>
      </c>
    </row>
    <row r="59" spans="2:8" x14ac:dyDescent="0.2">
      <c r="G59" s="38" t="s">
        <v>15</v>
      </c>
      <c r="H59" s="38">
        <f>SUM(H58:H58)</f>
        <v>0</v>
      </c>
    </row>
    <row r="60" spans="2:8" x14ac:dyDescent="0.2">
      <c r="G60" s="38" t="s">
        <v>16</v>
      </c>
      <c r="H60" s="38">
        <f>H59*0.2</f>
        <v>0</v>
      </c>
    </row>
    <row r="61" spans="2:8" x14ac:dyDescent="0.2">
      <c r="G61" s="38" t="s">
        <v>17</v>
      </c>
      <c r="H61" s="38">
        <f>H59+H60</f>
        <v>0</v>
      </c>
    </row>
    <row r="62" spans="2:8" x14ac:dyDescent="0.2">
      <c r="B62" s="11" t="s">
        <v>71</v>
      </c>
    </row>
    <row r="63" spans="2:8" ht="51" x14ac:dyDescent="0.2">
      <c r="C63" s="15" t="s">
        <v>72</v>
      </c>
      <c r="D63" s="16" t="s">
        <v>73</v>
      </c>
      <c r="E63" s="15" t="s">
        <v>74</v>
      </c>
      <c r="F63" s="17">
        <v>1020</v>
      </c>
      <c r="G63" s="18"/>
      <c r="H63" s="18">
        <f>F63*G63</f>
        <v>0</v>
      </c>
    </row>
    <row r="64" spans="2:8" ht="51" x14ac:dyDescent="0.2">
      <c r="C64" s="35" t="s">
        <v>75</v>
      </c>
      <c r="D64" s="36" t="s">
        <v>76</v>
      </c>
      <c r="E64" s="35" t="s">
        <v>74</v>
      </c>
      <c r="F64" s="23">
        <v>1150</v>
      </c>
      <c r="G64" s="37"/>
      <c r="H64" s="37">
        <f>F64*G64</f>
        <v>0</v>
      </c>
    </row>
    <row r="65" spans="2:8" x14ac:dyDescent="0.2">
      <c r="G65" s="38" t="s">
        <v>15</v>
      </c>
      <c r="H65" s="38">
        <f>SUM(H63:H64)</f>
        <v>0</v>
      </c>
    </row>
    <row r="66" spans="2:8" x14ac:dyDescent="0.2">
      <c r="G66" s="38" t="s">
        <v>16</v>
      </c>
      <c r="H66" s="38">
        <f>H65*0.2</f>
        <v>0</v>
      </c>
    </row>
    <row r="67" spans="2:8" x14ac:dyDescent="0.2">
      <c r="G67" s="38" t="s">
        <v>17</v>
      </c>
      <c r="H67" s="38">
        <f>H65+H66</f>
        <v>0</v>
      </c>
    </row>
    <row r="68" spans="2:8" x14ac:dyDescent="0.2">
      <c r="B68" s="11" t="s">
        <v>77</v>
      </c>
    </row>
    <row r="69" spans="2:8" ht="25.5" x14ac:dyDescent="0.2">
      <c r="C69" s="15" t="s">
        <v>78</v>
      </c>
      <c r="D69" s="16" t="s">
        <v>79</v>
      </c>
      <c r="E69" s="15" t="s">
        <v>34</v>
      </c>
      <c r="F69" s="17">
        <v>3.2</v>
      </c>
      <c r="G69" s="18"/>
      <c r="H69" s="18">
        <f>F69*G69</f>
        <v>0</v>
      </c>
    </row>
    <row r="70" spans="2:8" ht="38.25" x14ac:dyDescent="0.2">
      <c r="C70" s="35" t="s">
        <v>80</v>
      </c>
      <c r="D70" s="36" t="s">
        <v>81</v>
      </c>
      <c r="E70" s="35" t="s">
        <v>34</v>
      </c>
      <c r="F70" s="23">
        <v>45</v>
      </c>
      <c r="G70" s="37"/>
      <c r="H70" s="37">
        <f>F70*G70</f>
        <v>0</v>
      </c>
    </row>
    <row r="71" spans="2:8" x14ac:dyDescent="0.2">
      <c r="G71" s="38" t="s">
        <v>15</v>
      </c>
      <c r="H71" s="38">
        <f>SUM(H69:H70)</f>
        <v>0</v>
      </c>
    </row>
    <row r="72" spans="2:8" x14ac:dyDescent="0.2">
      <c r="G72" s="38" t="s">
        <v>16</v>
      </c>
      <c r="H72" s="38">
        <f>H71*0.2</f>
        <v>0</v>
      </c>
    </row>
    <row r="73" spans="2:8" x14ac:dyDescent="0.2">
      <c r="G73" s="38" t="s">
        <v>17</v>
      </c>
      <c r="H73" s="38">
        <f>H71+H72</f>
        <v>0</v>
      </c>
    </row>
    <row r="74" spans="2:8" x14ac:dyDescent="0.2">
      <c r="B74" s="11" t="s">
        <v>82</v>
      </c>
    </row>
    <row r="75" spans="2:8" ht="38.25" x14ac:dyDescent="0.2">
      <c r="C75" s="35" t="s">
        <v>83</v>
      </c>
      <c r="D75" s="36" t="s">
        <v>84</v>
      </c>
      <c r="E75" s="35" t="s">
        <v>12</v>
      </c>
      <c r="F75" s="23">
        <v>1</v>
      </c>
      <c r="G75" s="37"/>
      <c r="H75" s="37">
        <f>F75*G75</f>
        <v>0</v>
      </c>
    </row>
    <row r="76" spans="2:8" x14ac:dyDescent="0.2">
      <c r="G76" s="38" t="s">
        <v>15</v>
      </c>
      <c r="H76" s="38">
        <f>SUM(H75:H75)</f>
        <v>0</v>
      </c>
    </row>
    <row r="77" spans="2:8" x14ac:dyDescent="0.2">
      <c r="G77" s="38" t="s">
        <v>16</v>
      </c>
      <c r="H77" s="38">
        <f>H76*0.2</f>
        <v>0</v>
      </c>
    </row>
    <row r="78" spans="2:8" x14ac:dyDescent="0.2">
      <c r="G78" s="38" t="s">
        <v>17</v>
      </c>
      <c r="H78" s="38">
        <f>H76+H77</f>
        <v>0</v>
      </c>
    </row>
    <row r="79" spans="2:8" x14ac:dyDescent="0.2">
      <c r="B79" s="11" t="s">
        <v>85</v>
      </c>
    </row>
    <row r="80" spans="2:8" ht="38.25" x14ac:dyDescent="0.2">
      <c r="C80" s="35" t="s">
        <v>86</v>
      </c>
      <c r="D80" s="36" t="s">
        <v>87</v>
      </c>
      <c r="E80" s="35" t="s">
        <v>21</v>
      </c>
      <c r="F80" s="23">
        <v>180</v>
      </c>
      <c r="G80" s="37"/>
      <c r="H80" s="37">
        <f>F80*G80</f>
        <v>0</v>
      </c>
    </row>
    <row r="81" spans="2:8" x14ac:dyDescent="0.2">
      <c r="G81" s="38" t="s">
        <v>15</v>
      </c>
      <c r="H81" s="38">
        <f>SUM(H80:H80)</f>
        <v>0</v>
      </c>
    </row>
    <row r="82" spans="2:8" x14ac:dyDescent="0.2">
      <c r="G82" s="38" t="s">
        <v>16</v>
      </c>
      <c r="H82" s="38">
        <f>H81*0.2</f>
        <v>0</v>
      </c>
    </row>
    <row r="83" spans="2:8" x14ac:dyDescent="0.2">
      <c r="G83" s="38" t="s">
        <v>17</v>
      </c>
      <c r="H83" s="38">
        <f>H81+H82</f>
        <v>0</v>
      </c>
    </row>
    <row r="84" spans="2:8" x14ac:dyDescent="0.2">
      <c r="B84" s="11" t="s">
        <v>88</v>
      </c>
    </row>
    <row r="85" spans="2:8" x14ac:dyDescent="0.2">
      <c r="B85" s="11" t="s">
        <v>89</v>
      </c>
    </row>
    <row r="86" spans="2:8" ht="38.25" x14ac:dyDescent="0.2">
      <c r="C86" s="35" t="s">
        <v>55</v>
      </c>
      <c r="D86" s="36" t="s">
        <v>90</v>
      </c>
      <c r="E86" s="35" t="s">
        <v>34</v>
      </c>
      <c r="F86" s="23">
        <v>1100</v>
      </c>
      <c r="G86" s="37"/>
      <c r="H86" s="37">
        <f>F86*G86</f>
        <v>0</v>
      </c>
    </row>
    <row r="87" spans="2:8" x14ac:dyDescent="0.2">
      <c r="G87" s="38" t="s">
        <v>15</v>
      </c>
      <c r="H87" s="38">
        <f>SUM(H86:H86)</f>
        <v>0</v>
      </c>
    </row>
    <row r="88" spans="2:8" x14ac:dyDescent="0.2">
      <c r="G88" s="38" t="s">
        <v>16</v>
      </c>
      <c r="H88" s="38">
        <f>H87*0.2</f>
        <v>0</v>
      </c>
    </row>
    <row r="89" spans="2:8" x14ac:dyDescent="0.2">
      <c r="G89" s="38" t="s">
        <v>17</v>
      </c>
      <c r="H89" s="38">
        <f>H87+H88</f>
        <v>0</v>
      </c>
    </row>
    <row r="90" spans="2:8" x14ac:dyDescent="0.2">
      <c r="B90" s="11" t="s">
        <v>91</v>
      </c>
    </row>
    <row r="91" spans="2:8" ht="25.5" x14ac:dyDescent="0.2">
      <c r="C91" s="35" t="s">
        <v>58</v>
      </c>
      <c r="D91" s="36" t="s">
        <v>59</v>
      </c>
      <c r="E91" s="35" t="s">
        <v>21</v>
      </c>
      <c r="F91" s="23">
        <v>540</v>
      </c>
      <c r="G91" s="37"/>
      <c r="H91" s="37">
        <f>F91*G91</f>
        <v>0</v>
      </c>
    </row>
    <row r="92" spans="2:8" x14ac:dyDescent="0.2">
      <c r="G92" s="38" t="s">
        <v>15</v>
      </c>
      <c r="H92" s="38">
        <f>SUM(H91:H91)</f>
        <v>0</v>
      </c>
    </row>
    <row r="93" spans="2:8" x14ac:dyDescent="0.2">
      <c r="G93" s="38" t="s">
        <v>16</v>
      </c>
      <c r="H93" s="38">
        <f>H92*0.2</f>
        <v>0</v>
      </c>
    </row>
    <row r="94" spans="2:8" x14ac:dyDescent="0.2">
      <c r="G94" s="38" t="s">
        <v>17</v>
      </c>
      <c r="H94" s="38">
        <f>H92+H93</f>
        <v>0</v>
      </c>
    </row>
    <row r="95" spans="2:8" x14ac:dyDescent="0.2">
      <c r="B95" s="11" t="s">
        <v>92</v>
      </c>
    </row>
    <row r="96" spans="2:8" ht="25.5" x14ac:dyDescent="0.2">
      <c r="C96" s="35" t="s">
        <v>61</v>
      </c>
      <c r="D96" s="36" t="s">
        <v>62</v>
      </c>
      <c r="E96" s="35" t="s">
        <v>34</v>
      </c>
      <c r="F96" s="23">
        <v>1200</v>
      </c>
      <c r="G96" s="37"/>
      <c r="H96" s="37">
        <f>F96*G96</f>
        <v>0</v>
      </c>
    </row>
    <row r="97" spans="2:8" x14ac:dyDescent="0.2">
      <c r="G97" s="38" t="s">
        <v>15</v>
      </c>
      <c r="H97" s="38">
        <f>SUM(H96:H96)</f>
        <v>0</v>
      </c>
    </row>
    <row r="98" spans="2:8" x14ac:dyDescent="0.2">
      <c r="G98" s="38" t="s">
        <v>16</v>
      </c>
      <c r="H98" s="38">
        <f>H97*0.2</f>
        <v>0</v>
      </c>
    </row>
    <row r="99" spans="2:8" x14ac:dyDescent="0.2">
      <c r="G99" s="38" t="s">
        <v>17</v>
      </c>
      <c r="H99" s="38">
        <f>H97+H98</f>
        <v>0</v>
      </c>
    </row>
    <row r="100" spans="2:8" x14ac:dyDescent="0.2">
      <c r="B100" s="11" t="s">
        <v>93</v>
      </c>
    </row>
    <row r="101" spans="2:8" ht="25.5" x14ac:dyDescent="0.2">
      <c r="C101" s="35" t="s">
        <v>94</v>
      </c>
      <c r="D101" s="36" t="s">
        <v>95</v>
      </c>
      <c r="E101" s="35" t="s">
        <v>21</v>
      </c>
      <c r="F101" s="23">
        <v>300</v>
      </c>
      <c r="G101" s="37"/>
      <c r="H101" s="37">
        <f>F101*G101</f>
        <v>0</v>
      </c>
    </row>
    <row r="102" spans="2:8" x14ac:dyDescent="0.2">
      <c r="G102" s="38" t="s">
        <v>15</v>
      </c>
      <c r="H102" s="38">
        <f>SUM(H101:H101)</f>
        <v>0</v>
      </c>
    </row>
    <row r="103" spans="2:8" x14ac:dyDescent="0.2">
      <c r="G103" s="38" t="s">
        <v>16</v>
      </c>
      <c r="H103" s="38">
        <f>H102*0.2</f>
        <v>0</v>
      </c>
    </row>
    <row r="104" spans="2:8" x14ac:dyDescent="0.2">
      <c r="G104" s="38" t="s">
        <v>17</v>
      </c>
      <c r="H104" s="38">
        <f>H102+H103</f>
        <v>0</v>
      </c>
    </row>
    <row r="105" spans="2:8" x14ac:dyDescent="0.2">
      <c r="B105" s="11" t="s">
        <v>96</v>
      </c>
    </row>
    <row r="106" spans="2:8" x14ac:dyDescent="0.2">
      <c r="B106" s="11" t="s">
        <v>97</v>
      </c>
    </row>
    <row r="107" spans="2:8" ht="51" x14ac:dyDescent="0.2">
      <c r="C107" s="15" t="s">
        <v>98</v>
      </c>
      <c r="D107" s="16" t="s">
        <v>99</v>
      </c>
      <c r="E107" s="15" t="s">
        <v>12</v>
      </c>
      <c r="F107" s="17">
        <v>2</v>
      </c>
      <c r="G107" s="18"/>
      <c r="H107" s="18">
        <f>F107*G107</f>
        <v>0</v>
      </c>
    </row>
    <row r="108" spans="2:8" ht="38.25" x14ac:dyDescent="0.2">
      <c r="C108" s="35" t="s">
        <v>100</v>
      </c>
      <c r="D108" s="36" t="s">
        <v>101</v>
      </c>
      <c r="E108" s="35" t="s">
        <v>29</v>
      </c>
      <c r="F108" s="23">
        <v>53</v>
      </c>
      <c r="G108" s="37"/>
      <c r="H108" s="37">
        <f>F108*G108</f>
        <v>0</v>
      </c>
    </row>
    <row r="109" spans="2:8" x14ac:dyDescent="0.2">
      <c r="G109" s="38" t="s">
        <v>15</v>
      </c>
      <c r="H109" s="38">
        <f>SUM(H107:H108)</f>
        <v>0</v>
      </c>
    </row>
    <row r="110" spans="2:8" x14ac:dyDescent="0.2">
      <c r="G110" s="38" t="s">
        <v>16</v>
      </c>
      <c r="H110" s="38">
        <f>H109*0.2</f>
        <v>0</v>
      </c>
    </row>
    <row r="111" spans="2:8" x14ac:dyDescent="0.2">
      <c r="G111" s="38" t="s">
        <v>17</v>
      </c>
      <c r="H111" s="38">
        <f>H109+H110</f>
        <v>0</v>
      </c>
    </row>
    <row r="112" spans="2:8" x14ac:dyDescent="0.2">
      <c r="B112" s="11" t="s">
        <v>102</v>
      </c>
    </row>
    <row r="113" spans="2:8" ht="51" x14ac:dyDescent="0.2">
      <c r="C113" s="15" t="s">
        <v>103</v>
      </c>
      <c r="D113" s="16" t="s">
        <v>104</v>
      </c>
      <c r="E113" s="15" t="s">
        <v>29</v>
      </c>
      <c r="F113" s="17">
        <v>48</v>
      </c>
      <c r="G113" s="18"/>
      <c r="H113" s="18">
        <f>F113*G113</f>
        <v>0</v>
      </c>
    </row>
    <row r="114" spans="2:8" ht="38.25" x14ac:dyDescent="0.2">
      <c r="C114" s="35" t="s">
        <v>105</v>
      </c>
      <c r="D114" s="36" t="s">
        <v>106</v>
      </c>
      <c r="E114" s="35" t="s">
        <v>21</v>
      </c>
      <c r="F114" s="23">
        <v>32</v>
      </c>
      <c r="G114" s="37"/>
      <c r="H114" s="37">
        <f>F114*G114</f>
        <v>0</v>
      </c>
    </row>
    <row r="115" spans="2:8" x14ac:dyDescent="0.2">
      <c r="G115" s="38" t="s">
        <v>15</v>
      </c>
      <c r="H115" s="38">
        <f>SUM(H113:H114)</f>
        <v>0</v>
      </c>
    </row>
    <row r="116" spans="2:8" x14ac:dyDescent="0.2">
      <c r="G116" s="38" t="s">
        <v>16</v>
      </c>
      <c r="H116" s="38">
        <f>H115*0.2</f>
        <v>0</v>
      </c>
    </row>
    <row r="117" spans="2:8" x14ac:dyDescent="0.2">
      <c r="G117" s="38" t="s">
        <v>17</v>
      </c>
      <c r="H117" s="38">
        <f>H115+H116</f>
        <v>0</v>
      </c>
    </row>
    <row r="118" spans="2:8" x14ac:dyDescent="0.2">
      <c r="B118" s="11" t="s">
        <v>107</v>
      </c>
    </row>
    <row r="119" spans="2:8" x14ac:dyDescent="0.2">
      <c r="B119" s="11" t="s">
        <v>108</v>
      </c>
    </row>
    <row r="120" spans="2:8" x14ac:dyDescent="0.2">
      <c r="C120" s="15" t="s">
        <v>69</v>
      </c>
      <c r="D120" s="16" t="s">
        <v>70</v>
      </c>
      <c r="E120" s="15" t="s">
        <v>21</v>
      </c>
      <c r="F120" s="17">
        <v>62</v>
      </c>
      <c r="G120" s="18"/>
      <c r="H120" s="18">
        <f t="shared" ref="H120:H127" si="1">F120*G120</f>
        <v>0</v>
      </c>
    </row>
    <row r="121" spans="2:8" ht="38.25" x14ac:dyDescent="0.2">
      <c r="C121" s="15" t="s">
        <v>109</v>
      </c>
      <c r="D121" s="16" t="s">
        <v>110</v>
      </c>
      <c r="E121" s="15" t="s">
        <v>21</v>
      </c>
      <c r="F121" s="17">
        <v>232</v>
      </c>
      <c r="G121" s="18"/>
      <c r="H121" s="18">
        <f t="shared" si="1"/>
        <v>0</v>
      </c>
    </row>
    <row r="122" spans="2:8" ht="38.25" x14ac:dyDescent="0.2">
      <c r="C122" s="15" t="s">
        <v>111</v>
      </c>
      <c r="D122" s="16" t="s">
        <v>112</v>
      </c>
      <c r="E122" s="15" t="s">
        <v>21</v>
      </c>
      <c r="F122" s="17">
        <v>185</v>
      </c>
      <c r="G122" s="18"/>
      <c r="H122" s="18">
        <f t="shared" si="1"/>
        <v>0</v>
      </c>
    </row>
    <row r="123" spans="2:8" ht="25.5" x14ac:dyDescent="0.2">
      <c r="C123" s="15" t="s">
        <v>113</v>
      </c>
      <c r="D123" s="16" t="s">
        <v>114</v>
      </c>
      <c r="E123" s="15" t="s">
        <v>21</v>
      </c>
      <c r="F123" s="17">
        <v>104</v>
      </c>
      <c r="G123" s="18"/>
      <c r="H123" s="18">
        <f t="shared" si="1"/>
        <v>0</v>
      </c>
    </row>
    <row r="124" spans="2:8" x14ac:dyDescent="0.2">
      <c r="C124" s="15" t="s">
        <v>115</v>
      </c>
      <c r="D124" s="16" t="s">
        <v>116</v>
      </c>
      <c r="E124" s="15" t="s">
        <v>21</v>
      </c>
      <c r="F124" s="17">
        <v>22</v>
      </c>
      <c r="G124" s="18"/>
      <c r="H124" s="18">
        <f t="shared" si="1"/>
        <v>0</v>
      </c>
    </row>
    <row r="125" spans="2:8" ht="51" x14ac:dyDescent="0.2">
      <c r="C125" s="15" t="s">
        <v>117</v>
      </c>
      <c r="D125" s="16" t="s">
        <v>118</v>
      </c>
      <c r="E125" s="15" t="s">
        <v>21</v>
      </c>
      <c r="F125" s="17">
        <v>64</v>
      </c>
      <c r="G125" s="18"/>
      <c r="H125" s="18">
        <f t="shared" si="1"/>
        <v>0</v>
      </c>
    </row>
    <row r="126" spans="2:8" ht="25.5" x14ac:dyDescent="0.2">
      <c r="C126" s="15" t="s">
        <v>119</v>
      </c>
      <c r="D126" s="16" t="s">
        <v>120</v>
      </c>
      <c r="E126" s="15" t="s">
        <v>21</v>
      </c>
      <c r="F126" s="17">
        <v>7.6000000000000005</v>
      </c>
      <c r="G126" s="18"/>
      <c r="H126" s="18">
        <f t="shared" si="1"/>
        <v>0</v>
      </c>
    </row>
    <row r="127" spans="2:8" ht="38.25" x14ac:dyDescent="0.2">
      <c r="C127" s="35" t="s">
        <v>121</v>
      </c>
      <c r="D127" s="36" t="s">
        <v>122</v>
      </c>
      <c r="E127" s="35" t="s">
        <v>21</v>
      </c>
      <c r="F127" s="23">
        <v>60</v>
      </c>
      <c r="G127" s="37"/>
      <c r="H127" s="37">
        <f t="shared" si="1"/>
        <v>0</v>
      </c>
    </row>
    <row r="128" spans="2:8" x14ac:dyDescent="0.2">
      <c r="G128" s="38" t="s">
        <v>15</v>
      </c>
      <c r="H128" s="38">
        <f>SUM(H120:H127)</f>
        <v>0</v>
      </c>
    </row>
    <row r="129" spans="2:8" x14ac:dyDescent="0.2">
      <c r="G129" s="38" t="s">
        <v>16</v>
      </c>
      <c r="H129" s="38">
        <f>H128*0.2</f>
        <v>0</v>
      </c>
    </row>
    <row r="130" spans="2:8" x14ac:dyDescent="0.2">
      <c r="G130" s="38" t="s">
        <v>17</v>
      </c>
      <c r="H130" s="38">
        <f>H128+H129</f>
        <v>0</v>
      </c>
    </row>
    <row r="131" spans="2:8" x14ac:dyDescent="0.2">
      <c r="B131" s="11" t="s">
        <v>123</v>
      </c>
    </row>
    <row r="132" spans="2:8" ht="51" x14ac:dyDescent="0.2">
      <c r="C132" s="15" t="s">
        <v>72</v>
      </c>
      <c r="D132" s="16" t="s">
        <v>124</v>
      </c>
      <c r="E132" s="15" t="s">
        <v>74</v>
      </c>
      <c r="F132" s="17">
        <v>22600</v>
      </c>
      <c r="G132" s="18"/>
      <c r="H132" s="18">
        <f>F132*G132</f>
        <v>0</v>
      </c>
    </row>
    <row r="133" spans="2:8" ht="51" x14ac:dyDescent="0.2">
      <c r="C133" s="15" t="s">
        <v>75</v>
      </c>
      <c r="D133" s="16" t="s">
        <v>125</v>
      </c>
      <c r="E133" s="15" t="s">
        <v>74</v>
      </c>
      <c r="F133" s="17">
        <v>5200</v>
      </c>
      <c r="G133" s="18"/>
      <c r="H133" s="18">
        <f>F133*G133</f>
        <v>0</v>
      </c>
    </row>
    <row r="134" spans="2:8" ht="51" x14ac:dyDescent="0.2">
      <c r="C134" s="15" t="s">
        <v>126</v>
      </c>
      <c r="D134" s="16" t="s">
        <v>127</v>
      </c>
      <c r="E134" s="15" t="s">
        <v>74</v>
      </c>
      <c r="F134" s="17">
        <v>380</v>
      </c>
      <c r="G134" s="18"/>
      <c r="H134" s="18">
        <f>F134*G134</f>
        <v>0</v>
      </c>
    </row>
    <row r="135" spans="2:8" ht="51" x14ac:dyDescent="0.2">
      <c r="C135" s="35" t="s">
        <v>128</v>
      </c>
      <c r="D135" s="36" t="s">
        <v>129</v>
      </c>
      <c r="E135" s="35" t="s">
        <v>74</v>
      </c>
      <c r="F135" s="23">
        <v>50</v>
      </c>
      <c r="G135" s="37"/>
      <c r="H135" s="37">
        <f>F135*G135</f>
        <v>0</v>
      </c>
    </row>
    <row r="136" spans="2:8" x14ac:dyDescent="0.2">
      <c r="G136" s="38" t="s">
        <v>15</v>
      </c>
      <c r="H136" s="38">
        <f>SUM(H132:H135)</f>
        <v>0</v>
      </c>
    </row>
    <row r="137" spans="2:8" x14ac:dyDescent="0.2">
      <c r="G137" s="38" t="s">
        <v>16</v>
      </c>
      <c r="H137" s="38">
        <f>H136*0.2</f>
        <v>0</v>
      </c>
    </row>
    <row r="138" spans="2:8" x14ac:dyDescent="0.2">
      <c r="G138" s="38" t="s">
        <v>17</v>
      </c>
      <c r="H138" s="38">
        <f>H136+H137</f>
        <v>0</v>
      </c>
    </row>
    <row r="139" spans="2:8" x14ac:dyDescent="0.2">
      <c r="B139" s="11" t="s">
        <v>130</v>
      </c>
    </row>
    <row r="140" spans="2:8" ht="63.75" x14ac:dyDescent="0.2">
      <c r="C140" s="15" t="s">
        <v>78</v>
      </c>
      <c r="D140" s="16" t="s">
        <v>131</v>
      </c>
      <c r="E140" s="15" t="s">
        <v>34</v>
      </c>
      <c r="F140" s="17">
        <v>23.5</v>
      </c>
      <c r="G140" s="18"/>
      <c r="H140" s="18">
        <f t="shared" ref="H140:H145" si="2">F140*G140</f>
        <v>0</v>
      </c>
    </row>
    <row r="141" spans="2:8" ht="51" x14ac:dyDescent="0.2">
      <c r="C141" s="15" t="s">
        <v>80</v>
      </c>
      <c r="D141" s="16" t="s">
        <v>132</v>
      </c>
      <c r="E141" s="15" t="s">
        <v>34</v>
      </c>
      <c r="F141" s="17">
        <v>57</v>
      </c>
      <c r="G141" s="18"/>
      <c r="H141" s="18">
        <f t="shared" si="2"/>
        <v>0</v>
      </c>
    </row>
    <row r="142" spans="2:8" ht="51" x14ac:dyDescent="0.2">
      <c r="C142" s="15" t="s">
        <v>133</v>
      </c>
      <c r="D142" s="16" t="s">
        <v>134</v>
      </c>
      <c r="E142" s="15" t="s">
        <v>34</v>
      </c>
      <c r="F142" s="17">
        <v>60</v>
      </c>
      <c r="G142" s="18"/>
      <c r="H142" s="18">
        <f t="shared" si="2"/>
        <v>0</v>
      </c>
    </row>
    <row r="143" spans="2:8" ht="51" x14ac:dyDescent="0.2">
      <c r="C143" s="15" t="s">
        <v>135</v>
      </c>
      <c r="D143" s="16" t="s">
        <v>136</v>
      </c>
      <c r="E143" s="15" t="s">
        <v>34</v>
      </c>
      <c r="F143" s="17">
        <v>112</v>
      </c>
      <c r="G143" s="18"/>
      <c r="H143" s="18">
        <f t="shared" si="2"/>
        <v>0</v>
      </c>
    </row>
    <row r="144" spans="2:8" ht="38.25" x14ac:dyDescent="0.2">
      <c r="C144" s="15" t="s">
        <v>137</v>
      </c>
      <c r="D144" s="16" t="s">
        <v>138</v>
      </c>
      <c r="E144" s="15" t="s">
        <v>34</v>
      </c>
      <c r="F144" s="17">
        <v>14</v>
      </c>
      <c r="G144" s="18"/>
      <c r="H144" s="18">
        <f t="shared" si="2"/>
        <v>0</v>
      </c>
    </row>
    <row r="145" spans="2:8" ht="63.75" x14ac:dyDescent="0.2">
      <c r="C145" s="35" t="s">
        <v>139</v>
      </c>
      <c r="D145" s="36" t="s">
        <v>140</v>
      </c>
      <c r="E145" s="35" t="s">
        <v>34</v>
      </c>
      <c r="F145" s="23">
        <v>23</v>
      </c>
      <c r="G145" s="37"/>
      <c r="H145" s="37">
        <f t="shared" si="2"/>
        <v>0</v>
      </c>
    </row>
    <row r="146" spans="2:8" x14ac:dyDescent="0.2">
      <c r="G146" s="38" t="s">
        <v>15</v>
      </c>
      <c r="H146" s="38">
        <f>SUM(H140:H145)</f>
        <v>0</v>
      </c>
    </row>
    <row r="147" spans="2:8" x14ac:dyDescent="0.2">
      <c r="G147" s="38" t="s">
        <v>16</v>
      </c>
      <c r="H147" s="38">
        <f>H146*0.2</f>
        <v>0</v>
      </c>
    </row>
    <row r="148" spans="2:8" x14ac:dyDescent="0.2">
      <c r="G148" s="38" t="s">
        <v>17</v>
      </c>
      <c r="H148" s="38">
        <f>H146+H147</f>
        <v>0</v>
      </c>
    </row>
    <row r="149" spans="2:8" x14ac:dyDescent="0.2">
      <c r="B149" s="11" t="s">
        <v>141</v>
      </c>
    </row>
    <row r="150" spans="2:8" ht="63.75" x14ac:dyDescent="0.2">
      <c r="C150" s="15" t="s">
        <v>142</v>
      </c>
      <c r="D150" s="16" t="s">
        <v>143</v>
      </c>
      <c r="E150" s="15" t="s">
        <v>29</v>
      </c>
      <c r="F150" s="17">
        <v>52</v>
      </c>
      <c r="G150" s="18"/>
      <c r="H150" s="18">
        <f>F150*G150</f>
        <v>0</v>
      </c>
    </row>
    <row r="151" spans="2:8" ht="25.5" x14ac:dyDescent="0.2">
      <c r="C151" s="15" t="s">
        <v>144</v>
      </c>
      <c r="D151" s="16" t="s">
        <v>145</v>
      </c>
      <c r="E151" s="15" t="s">
        <v>12</v>
      </c>
      <c r="F151" s="17">
        <v>6</v>
      </c>
      <c r="G151" s="18"/>
      <c r="H151" s="18">
        <f>F151*G151</f>
        <v>0</v>
      </c>
    </row>
    <row r="152" spans="2:8" ht="25.5" x14ac:dyDescent="0.2">
      <c r="C152" s="35" t="s">
        <v>146</v>
      </c>
      <c r="D152" s="36" t="s">
        <v>147</v>
      </c>
      <c r="E152" s="35" t="s">
        <v>12</v>
      </c>
      <c r="F152" s="23">
        <v>1</v>
      </c>
      <c r="G152" s="37"/>
      <c r="H152" s="37">
        <f>F152*G152</f>
        <v>0</v>
      </c>
    </row>
    <row r="153" spans="2:8" x14ac:dyDescent="0.2">
      <c r="G153" s="38" t="s">
        <v>15</v>
      </c>
      <c r="H153" s="38">
        <f>SUM(H150:H152)</f>
        <v>0</v>
      </c>
    </row>
    <row r="154" spans="2:8" x14ac:dyDescent="0.2">
      <c r="G154" s="38" t="s">
        <v>16</v>
      </c>
      <c r="H154" s="38">
        <f>H153*0.2</f>
        <v>0</v>
      </c>
    </row>
    <row r="155" spans="2:8" x14ac:dyDescent="0.2">
      <c r="G155" s="38" t="s">
        <v>17</v>
      </c>
      <c r="H155" s="38">
        <f>H153+H154</f>
        <v>0</v>
      </c>
    </row>
    <row r="156" spans="2:8" x14ac:dyDescent="0.2">
      <c r="B156" s="11" t="s">
        <v>148</v>
      </c>
    </row>
    <row r="157" spans="2:8" ht="38.25" x14ac:dyDescent="0.2">
      <c r="C157" s="15" t="s">
        <v>149</v>
      </c>
      <c r="D157" s="16" t="s">
        <v>150</v>
      </c>
      <c r="E157" s="15" t="s">
        <v>21</v>
      </c>
      <c r="F157" s="17">
        <v>160</v>
      </c>
      <c r="G157" s="18"/>
      <c r="H157" s="18">
        <f t="shared" ref="H157:H162" si="3">F157*G157</f>
        <v>0</v>
      </c>
    </row>
    <row r="158" spans="2:8" ht="38.25" x14ac:dyDescent="0.2">
      <c r="C158" s="15" t="s">
        <v>151</v>
      </c>
      <c r="D158" s="16" t="s">
        <v>152</v>
      </c>
      <c r="E158" s="15" t="s">
        <v>21</v>
      </c>
      <c r="F158" s="17">
        <v>194</v>
      </c>
      <c r="G158" s="18"/>
      <c r="H158" s="18">
        <f t="shared" si="3"/>
        <v>0</v>
      </c>
    </row>
    <row r="159" spans="2:8" ht="25.5" x14ac:dyDescent="0.2">
      <c r="C159" s="15" t="s">
        <v>153</v>
      </c>
      <c r="D159" s="16" t="s">
        <v>154</v>
      </c>
      <c r="E159" s="15" t="s">
        <v>21</v>
      </c>
      <c r="F159" s="17">
        <v>7</v>
      </c>
      <c r="G159" s="18"/>
      <c r="H159" s="18">
        <f t="shared" si="3"/>
        <v>0</v>
      </c>
    </row>
    <row r="160" spans="2:8" ht="25.5" x14ac:dyDescent="0.2">
      <c r="C160" s="15" t="s">
        <v>155</v>
      </c>
      <c r="D160" s="16" t="s">
        <v>156</v>
      </c>
      <c r="E160" s="15" t="s">
        <v>29</v>
      </c>
      <c r="F160" s="17">
        <v>9.6</v>
      </c>
      <c r="G160" s="18"/>
      <c r="H160" s="18">
        <f t="shared" si="3"/>
        <v>0</v>
      </c>
    </row>
    <row r="161" spans="2:8" ht="38.25" x14ac:dyDescent="0.2">
      <c r="C161" s="15" t="s">
        <v>157</v>
      </c>
      <c r="D161" s="16" t="s">
        <v>158</v>
      </c>
      <c r="E161" s="15" t="s">
        <v>29</v>
      </c>
      <c r="F161" s="17">
        <v>52</v>
      </c>
      <c r="G161" s="18"/>
      <c r="H161" s="18">
        <f t="shared" si="3"/>
        <v>0</v>
      </c>
    </row>
    <row r="162" spans="2:8" ht="63.75" x14ac:dyDescent="0.2">
      <c r="C162" s="35" t="s">
        <v>159</v>
      </c>
      <c r="D162" s="36" t="s">
        <v>160</v>
      </c>
      <c r="E162" s="35" t="s">
        <v>29</v>
      </c>
      <c r="F162" s="23">
        <v>72</v>
      </c>
      <c r="G162" s="37"/>
      <c r="H162" s="37">
        <f t="shared" si="3"/>
        <v>0</v>
      </c>
    </row>
    <row r="163" spans="2:8" x14ac:dyDescent="0.2">
      <c r="G163" s="38" t="s">
        <v>15</v>
      </c>
      <c r="H163" s="38">
        <f>SUM(H157:H162)</f>
        <v>0</v>
      </c>
    </row>
    <row r="164" spans="2:8" x14ac:dyDescent="0.2">
      <c r="G164" s="38" t="s">
        <v>16</v>
      </c>
      <c r="H164" s="38">
        <f>H163*0.2</f>
        <v>0</v>
      </c>
    </row>
    <row r="165" spans="2:8" x14ac:dyDescent="0.2">
      <c r="G165" s="38" t="s">
        <v>17</v>
      </c>
      <c r="H165" s="38">
        <f>H163+H164</f>
        <v>0</v>
      </c>
    </row>
    <row r="166" spans="2:8" x14ac:dyDescent="0.2">
      <c r="B166" s="11" t="s">
        <v>161</v>
      </c>
    </row>
    <row r="167" spans="2:8" x14ac:dyDescent="0.2">
      <c r="B167" s="11" t="s">
        <v>162</v>
      </c>
    </row>
    <row r="168" spans="2:8" ht="38.25" x14ac:dyDescent="0.2">
      <c r="C168" s="35" t="s">
        <v>163</v>
      </c>
      <c r="D168" s="36" t="s">
        <v>164</v>
      </c>
      <c r="E168" s="35" t="s">
        <v>21</v>
      </c>
      <c r="F168" s="23">
        <v>160</v>
      </c>
      <c r="G168" s="37"/>
      <c r="H168" s="37">
        <f>F168*G168</f>
        <v>0</v>
      </c>
    </row>
    <row r="169" spans="2:8" x14ac:dyDescent="0.2">
      <c r="G169" s="38" t="s">
        <v>15</v>
      </c>
      <c r="H169" s="38">
        <f>SUM(H168:H168)</f>
        <v>0</v>
      </c>
    </row>
    <row r="170" spans="2:8" x14ac:dyDescent="0.2">
      <c r="G170" s="38" t="s">
        <v>16</v>
      </c>
      <c r="H170" s="38">
        <f>H169*0.2</f>
        <v>0</v>
      </c>
    </row>
    <row r="171" spans="2:8" x14ac:dyDescent="0.2">
      <c r="G171" s="38" t="s">
        <v>17</v>
      </c>
      <c r="H171" s="38">
        <f>H169+H170</f>
        <v>0</v>
      </c>
    </row>
    <row r="172" spans="2:8" x14ac:dyDescent="0.2">
      <c r="B172" s="11" t="s">
        <v>165</v>
      </c>
    </row>
    <row r="173" spans="2:8" ht="38.25" x14ac:dyDescent="0.2">
      <c r="C173" s="35" t="s">
        <v>166</v>
      </c>
      <c r="D173" s="36" t="s">
        <v>167</v>
      </c>
      <c r="E173" s="35" t="s">
        <v>21</v>
      </c>
      <c r="F173" s="23">
        <v>160</v>
      </c>
      <c r="G173" s="37"/>
      <c r="H173" s="37">
        <f>F173*G173</f>
        <v>0</v>
      </c>
    </row>
    <row r="174" spans="2:8" x14ac:dyDescent="0.2">
      <c r="G174" s="38" t="s">
        <v>15</v>
      </c>
      <c r="H174" s="38">
        <f>SUM(H173:H173)</f>
        <v>0</v>
      </c>
    </row>
    <row r="175" spans="2:8" x14ac:dyDescent="0.2">
      <c r="G175" s="38" t="s">
        <v>16</v>
      </c>
      <c r="H175" s="38">
        <f>H174*0.2</f>
        <v>0</v>
      </c>
    </row>
    <row r="176" spans="2:8" x14ac:dyDescent="0.2">
      <c r="G176" s="38" t="s">
        <v>17</v>
      </c>
      <c r="H176" s="38">
        <f>H174+H175</f>
        <v>0</v>
      </c>
    </row>
    <row r="177" spans="2:8" x14ac:dyDescent="0.2">
      <c r="B177" s="11" t="s">
        <v>168</v>
      </c>
    </row>
    <row r="178" spans="2:8" ht="25.5" x14ac:dyDescent="0.2">
      <c r="C178" s="35" t="s">
        <v>169</v>
      </c>
      <c r="D178" s="36" t="s">
        <v>170</v>
      </c>
      <c r="E178" s="35" t="s">
        <v>29</v>
      </c>
      <c r="F178" s="23">
        <v>70</v>
      </c>
      <c r="G178" s="37"/>
      <c r="H178" s="37">
        <f>F178*G178</f>
        <v>0</v>
      </c>
    </row>
    <row r="179" spans="2:8" x14ac:dyDescent="0.2">
      <c r="G179" s="38" t="s">
        <v>15</v>
      </c>
      <c r="H179" s="38">
        <f>SUM(H178:H178)</f>
        <v>0</v>
      </c>
    </row>
    <row r="180" spans="2:8" x14ac:dyDescent="0.2">
      <c r="G180" s="38" t="s">
        <v>16</v>
      </c>
      <c r="H180" s="38">
        <f>H179*0.2</f>
        <v>0</v>
      </c>
    </row>
    <row r="181" spans="2:8" x14ac:dyDescent="0.2">
      <c r="G181" s="38" t="s">
        <v>17</v>
      </c>
      <c r="H181" s="38">
        <f>H179+H180</f>
        <v>0</v>
      </c>
    </row>
    <row r="182" spans="2:8" x14ac:dyDescent="0.2">
      <c r="B182" s="11" t="s">
        <v>171</v>
      </c>
    </row>
    <row r="183" spans="2:8" x14ac:dyDescent="0.2">
      <c r="B183" s="11" t="s">
        <v>172</v>
      </c>
    </row>
    <row r="184" spans="2:8" ht="38.25" x14ac:dyDescent="0.2">
      <c r="C184" s="15" t="s">
        <v>173</v>
      </c>
      <c r="D184" s="16" t="s">
        <v>174</v>
      </c>
      <c r="E184" s="15" t="s">
        <v>34</v>
      </c>
      <c r="F184" s="17">
        <v>110</v>
      </c>
      <c r="G184" s="18"/>
      <c r="H184" s="18">
        <f>F184*G184</f>
        <v>0</v>
      </c>
    </row>
    <row r="185" spans="2:8" ht="25.5" x14ac:dyDescent="0.2">
      <c r="C185" s="35" t="s">
        <v>175</v>
      </c>
      <c r="D185" s="36" t="s">
        <v>176</v>
      </c>
      <c r="E185" s="35" t="s">
        <v>21</v>
      </c>
      <c r="F185" s="23">
        <v>480</v>
      </c>
      <c r="G185" s="37"/>
      <c r="H185" s="37">
        <f>F185*G185</f>
        <v>0</v>
      </c>
    </row>
    <row r="186" spans="2:8" x14ac:dyDescent="0.2">
      <c r="G186" s="38" t="s">
        <v>15</v>
      </c>
      <c r="H186" s="38">
        <f>SUM(H184:H185)</f>
        <v>0</v>
      </c>
    </row>
    <row r="187" spans="2:8" x14ac:dyDescent="0.2">
      <c r="G187" s="38" t="s">
        <v>16</v>
      </c>
      <c r="H187" s="38">
        <f>H186*0.2</f>
        <v>0</v>
      </c>
    </row>
    <row r="188" spans="2:8" x14ac:dyDescent="0.2">
      <c r="G188" s="38" t="s">
        <v>17</v>
      </c>
      <c r="H188" s="38">
        <f>H186+H187</f>
        <v>0</v>
      </c>
    </row>
    <row r="189" spans="2:8" x14ac:dyDescent="0.2">
      <c r="B189" s="11" t="s">
        <v>177</v>
      </c>
    </row>
    <row r="190" spans="2:8" ht="38.25" x14ac:dyDescent="0.2">
      <c r="C190" s="15" t="s">
        <v>166</v>
      </c>
      <c r="D190" s="16" t="s">
        <v>167</v>
      </c>
      <c r="E190" s="15" t="s">
        <v>21</v>
      </c>
      <c r="F190" s="17">
        <v>480</v>
      </c>
      <c r="G190" s="18"/>
      <c r="H190" s="18">
        <f>F190*G190</f>
        <v>0</v>
      </c>
    </row>
    <row r="191" spans="2:8" ht="51" x14ac:dyDescent="0.2">
      <c r="C191" s="35" t="s">
        <v>178</v>
      </c>
      <c r="D191" s="36" t="s">
        <v>179</v>
      </c>
      <c r="E191" s="35" t="s">
        <v>21</v>
      </c>
      <c r="F191" s="23">
        <v>90</v>
      </c>
      <c r="G191" s="37"/>
      <c r="H191" s="37">
        <f>F191*G191</f>
        <v>0</v>
      </c>
    </row>
    <row r="192" spans="2:8" x14ac:dyDescent="0.2">
      <c r="G192" s="38" t="s">
        <v>15</v>
      </c>
      <c r="H192" s="38">
        <f>SUM(H190:H191)</f>
        <v>0</v>
      </c>
    </row>
    <row r="193" spans="2:8" x14ac:dyDescent="0.2">
      <c r="G193" s="38" t="s">
        <v>16</v>
      </c>
      <c r="H193" s="38">
        <f>H192*0.2</f>
        <v>0</v>
      </c>
    </row>
    <row r="194" spans="2:8" x14ac:dyDescent="0.2">
      <c r="G194" s="38" t="s">
        <v>17</v>
      </c>
      <c r="H194" s="38">
        <f>H192+H193</f>
        <v>0</v>
      </c>
    </row>
    <row r="195" spans="2:8" x14ac:dyDescent="0.2">
      <c r="B195" s="11" t="s">
        <v>180</v>
      </c>
    </row>
    <row r="196" spans="2:8" ht="38.25" x14ac:dyDescent="0.2">
      <c r="C196" s="15" t="s">
        <v>181</v>
      </c>
      <c r="D196" s="16" t="s">
        <v>182</v>
      </c>
      <c r="E196" s="15" t="s">
        <v>29</v>
      </c>
      <c r="F196" s="17">
        <v>22</v>
      </c>
      <c r="G196" s="18"/>
      <c r="H196" s="18">
        <f>F196*G196</f>
        <v>0</v>
      </c>
    </row>
    <row r="197" spans="2:8" ht="25.5" x14ac:dyDescent="0.2">
      <c r="C197" s="35" t="s">
        <v>183</v>
      </c>
      <c r="D197" s="36" t="s">
        <v>184</v>
      </c>
      <c r="E197" s="35" t="s">
        <v>12</v>
      </c>
      <c r="F197" s="23">
        <v>2</v>
      </c>
      <c r="G197" s="37"/>
      <c r="H197" s="37">
        <f>F197*G197</f>
        <v>0</v>
      </c>
    </row>
    <row r="198" spans="2:8" x14ac:dyDescent="0.2">
      <c r="G198" s="38" t="s">
        <v>15</v>
      </c>
      <c r="H198" s="38">
        <f>SUM(H196:H197)</f>
        <v>0</v>
      </c>
    </row>
    <row r="199" spans="2:8" x14ac:dyDescent="0.2">
      <c r="G199" s="38" t="s">
        <v>16</v>
      </c>
      <c r="H199" s="38">
        <f>H198*0.2</f>
        <v>0</v>
      </c>
    </row>
    <row r="200" spans="2:8" x14ac:dyDescent="0.2">
      <c r="G200" s="38" t="s">
        <v>17</v>
      </c>
      <c r="H200" s="38">
        <f>H198+H199</f>
        <v>0</v>
      </c>
    </row>
    <row r="201" spans="2:8" x14ac:dyDescent="0.2">
      <c r="B201" s="11" t="s">
        <v>185</v>
      </c>
    </row>
    <row r="202" spans="2:8" ht="25.5" x14ac:dyDescent="0.2">
      <c r="C202" s="35" t="s">
        <v>186</v>
      </c>
      <c r="D202" s="36" t="s">
        <v>187</v>
      </c>
      <c r="E202" s="35" t="s">
        <v>29</v>
      </c>
      <c r="F202" s="23">
        <v>60</v>
      </c>
      <c r="G202" s="37"/>
      <c r="H202" s="37">
        <f>F202*G202</f>
        <v>0</v>
      </c>
    </row>
    <row r="203" spans="2:8" x14ac:dyDescent="0.2">
      <c r="G203" s="38" t="s">
        <v>15</v>
      </c>
      <c r="H203" s="38">
        <f>SUM(H202:H202)</f>
        <v>0</v>
      </c>
    </row>
    <row r="204" spans="2:8" x14ac:dyDescent="0.2">
      <c r="G204" s="38" t="s">
        <v>16</v>
      </c>
      <c r="H204" s="38">
        <f>H203*0.2</f>
        <v>0</v>
      </c>
    </row>
    <row r="205" spans="2:8" x14ac:dyDescent="0.2">
      <c r="G205" s="38" t="s">
        <v>17</v>
      </c>
      <c r="H205" s="38">
        <f>H203+H204</f>
        <v>0</v>
      </c>
    </row>
    <row r="206" spans="2:8" x14ac:dyDescent="0.2">
      <c r="B206" s="11" t="s">
        <v>188</v>
      </c>
    </row>
    <row r="207" spans="2:8" ht="63.75" x14ac:dyDescent="0.2">
      <c r="C207" s="35" t="s">
        <v>189</v>
      </c>
      <c r="D207" s="36" t="s">
        <v>190</v>
      </c>
      <c r="E207" s="35" t="s">
        <v>29</v>
      </c>
      <c r="F207" s="23">
        <v>107</v>
      </c>
      <c r="G207" s="37"/>
      <c r="H207" s="37">
        <f>F207*G207</f>
        <v>0</v>
      </c>
    </row>
    <row r="208" spans="2:8" x14ac:dyDescent="0.2">
      <c r="G208" s="38" t="s">
        <v>15</v>
      </c>
      <c r="H208" s="38">
        <f>SUM(H207:H207)</f>
        <v>0</v>
      </c>
    </row>
    <row r="209" spans="2:8" x14ac:dyDescent="0.2">
      <c r="G209" s="38" t="s">
        <v>16</v>
      </c>
      <c r="H209" s="38">
        <f>H208*0.2</f>
        <v>0</v>
      </c>
    </row>
    <row r="210" spans="2:8" x14ac:dyDescent="0.2">
      <c r="G210" s="38" t="s">
        <v>17</v>
      </c>
      <c r="H210" s="38">
        <f>H208+H209</f>
        <v>0</v>
      </c>
    </row>
    <row r="211" spans="2:8" x14ac:dyDescent="0.2">
      <c r="B211" s="11" t="s">
        <v>191</v>
      </c>
    </row>
    <row r="212" spans="2:8" ht="51" x14ac:dyDescent="0.2">
      <c r="C212" s="15" t="s">
        <v>192</v>
      </c>
      <c r="D212" s="16" t="s">
        <v>193</v>
      </c>
      <c r="E212" s="15" t="s">
        <v>12</v>
      </c>
      <c r="F212" s="17">
        <v>3</v>
      </c>
      <c r="G212" s="18"/>
      <c r="H212" s="18">
        <f>F212*G212</f>
        <v>0</v>
      </c>
    </row>
    <row r="213" spans="2:8" ht="38.25" x14ac:dyDescent="0.2">
      <c r="C213" s="35" t="s">
        <v>194</v>
      </c>
      <c r="D213" s="36" t="s">
        <v>195</v>
      </c>
      <c r="E213" s="35" t="s">
        <v>12</v>
      </c>
      <c r="F213" s="23">
        <v>3</v>
      </c>
      <c r="G213" s="37"/>
      <c r="H213" s="37">
        <f>F213*G213</f>
        <v>0</v>
      </c>
    </row>
    <row r="214" spans="2:8" x14ac:dyDescent="0.2">
      <c r="G214" s="38" t="s">
        <v>15</v>
      </c>
      <c r="H214" s="38">
        <f>SUM(H212:H213)</f>
        <v>0</v>
      </c>
    </row>
    <row r="215" spans="2:8" x14ac:dyDescent="0.2">
      <c r="G215" s="38" t="s">
        <v>16</v>
      </c>
      <c r="H215" s="38">
        <f>H214*0.2</f>
        <v>0</v>
      </c>
    </row>
    <row r="216" spans="2:8" x14ac:dyDescent="0.2">
      <c r="G216" s="38" t="s">
        <v>17</v>
      </c>
      <c r="H216" s="38">
        <f>H214+H215</f>
        <v>0</v>
      </c>
    </row>
    <row r="217" spans="2:8" x14ac:dyDescent="0.2">
      <c r="B217" s="11" t="s">
        <v>196</v>
      </c>
    </row>
    <row r="218" spans="2:8" x14ac:dyDescent="0.2">
      <c r="B218" s="11" t="s">
        <v>197</v>
      </c>
    </row>
    <row r="219" spans="2:8" ht="38.25" x14ac:dyDescent="0.2">
      <c r="C219" s="15" t="s">
        <v>198</v>
      </c>
      <c r="D219" s="16" t="s">
        <v>199</v>
      </c>
      <c r="E219" s="15" t="s">
        <v>12</v>
      </c>
      <c r="F219" s="17">
        <v>2</v>
      </c>
      <c r="G219" s="18"/>
      <c r="H219" s="18">
        <f>F219*G219</f>
        <v>0</v>
      </c>
    </row>
    <row r="220" spans="2:8" ht="38.25" x14ac:dyDescent="0.2">
      <c r="C220" s="35" t="s">
        <v>200</v>
      </c>
      <c r="D220" s="36" t="s">
        <v>201</v>
      </c>
      <c r="E220" s="35" t="s">
        <v>12</v>
      </c>
      <c r="F220" s="23">
        <v>2</v>
      </c>
      <c r="G220" s="37"/>
      <c r="H220" s="37">
        <f>F220*G220</f>
        <v>0</v>
      </c>
    </row>
    <row r="221" spans="2:8" x14ac:dyDescent="0.2">
      <c r="G221" s="38" t="s">
        <v>15</v>
      </c>
      <c r="H221" s="38">
        <f>SUM(H219:H220)</f>
        <v>0</v>
      </c>
    </row>
    <row r="222" spans="2:8" x14ac:dyDescent="0.2">
      <c r="G222" s="38" t="s">
        <v>16</v>
      </c>
      <c r="H222" s="38">
        <f>H221*0.2</f>
        <v>0</v>
      </c>
    </row>
    <row r="223" spans="2:8" x14ac:dyDescent="0.2">
      <c r="G223" s="38" t="s">
        <v>17</v>
      </c>
      <c r="H223" s="38">
        <f>H221+H222</f>
        <v>0</v>
      </c>
    </row>
    <row r="224" spans="2:8" x14ac:dyDescent="0.2">
      <c r="B224" s="11" t="s">
        <v>202</v>
      </c>
    </row>
    <row r="225" spans="2:8" ht="25.5" x14ac:dyDescent="0.2">
      <c r="C225" s="15" t="s">
        <v>203</v>
      </c>
      <c r="D225" s="16" t="s">
        <v>204</v>
      </c>
      <c r="E225" s="15" t="s">
        <v>29</v>
      </c>
      <c r="F225" s="17">
        <v>84</v>
      </c>
      <c r="G225" s="18"/>
      <c r="H225" s="18">
        <f>F225*G225</f>
        <v>0</v>
      </c>
    </row>
    <row r="226" spans="2:8" ht="25.5" x14ac:dyDescent="0.2">
      <c r="C226" s="35" t="s">
        <v>205</v>
      </c>
      <c r="D226" s="36" t="s">
        <v>206</v>
      </c>
      <c r="E226" s="35" t="s">
        <v>29</v>
      </c>
      <c r="F226" s="23">
        <v>84</v>
      </c>
      <c r="G226" s="37"/>
      <c r="H226" s="37">
        <f>F226*G226</f>
        <v>0</v>
      </c>
    </row>
    <row r="227" spans="2:8" x14ac:dyDescent="0.2">
      <c r="G227" s="38" t="s">
        <v>15</v>
      </c>
      <c r="H227" s="38">
        <f>SUM(H225:H226)</f>
        <v>0</v>
      </c>
    </row>
    <row r="228" spans="2:8" x14ac:dyDescent="0.2">
      <c r="G228" s="38" t="s">
        <v>16</v>
      </c>
      <c r="H228" s="38">
        <f>H227*0.2</f>
        <v>0</v>
      </c>
    </row>
    <row r="229" spans="2:8" x14ac:dyDescent="0.2">
      <c r="G229" s="38" t="s">
        <v>17</v>
      </c>
      <c r="H229" s="38">
        <f>H227+H228</f>
        <v>0</v>
      </c>
    </row>
    <row r="230" spans="2:8" x14ac:dyDescent="0.2">
      <c r="B230" s="11" t="s">
        <v>207</v>
      </c>
    </row>
    <row r="231" spans="2:8" ht="76.5" x14ac:dyDescent="0.2">
      <c r="C231" s="15" t="s">
        <v>208</v>
      </c>
      <c r="D231" s="16" t="s">
        <v>209</v>
      </c>
      <c r="E231" s="15" t="s">
        <v>40</v>
      </c>
      <c r="F231" s="17">
        <v>25</v>
      </c>
      <c r="G231" s="18"/>
      <c r="H231" s="18">
        <f>F231*G231</f>
        <v>0</v>
      </c>
    </row>
    <row r="232" spans="2:8" ht="25.5" x14ac:dyDescent="0.2">
      <c r="C232" s="15" t="s">
        <v>210</v>
      </c>
      <c r="D232" s="16" t="s">
        <v>211</v>
      </c>
      <c r="E232" s="15" t="s">
        <v>12</v>
      </c>
      <c r="F232" s="17">
        <v>4</v>
      </c>
      <c r="G232" s="18"/>
      <c r="H232" s="18">
        <f>F232*G232</f>
        <v>0</v>
      </c>
    </row>
    <row r="233" spans="2:8" ht="25.5" x14ac:dyDescent="0.2">
      <c r="C233" s="15" t="s">
        <v>212</v>
      </c>
      <c r="D233" s="16" t="s">
        <v>213</v>
      </c>
      <c r="E233" s="15" t="s">
        <v>12</v>
      </c>
      <c r="F233" s="17">
        <v>1</v>
      </c>
      <c r="G233" s="18"/>
      <c r="H233" s="18">
        <f>F233*G233</f>
        <v>0</v>
      </c>
    </row>
    <row r="234" spans="2:8" ht="25.5" x14ac:dyDescent="0.2">
      <c r="C234" s="15" t="s">
        <v>214</v>
      </c>
      <c r="D234" s="16" t="s">
        <v>215</v>
      </c>
      <c r="E234" s="15" t="s">
        <v>12</v>
      </c>
      <c r="F234" s="17">
        <v>1</v>
      </c>
      <c r="G234" s="18"/>
      <c r="H234" s="18">
        <f>F234*G234</f>
        <v>0</v>
      </c>
    </row>
    <row r="235" spans="2:8" ht="102" x14ac:dyDescent="0.2">
      <c r="C235" s="35" t="s">
        <v>216</v>
      </c>
      <c r="D235" s="36" t="s">
        <v>217</v>
      </c>
      <c r="E235" s="35" t="s">
        <v>12</v>
      </c>
      <c r="F235" s="23">
        <v>1</v>
      </c>
      <c r="G235" s="37"/>
      <c r="H235" s="37">
        <f>F235*G235</f>
        <v>0</v>
      </c>
    </row>
    <row r="236" spans="2:8" x14ac:dyDescent="0.2">
      <c r="G236" s="38" t="s">
        <v>15</v>
      </c>
      <c r="H236" s="38">
        <f>SUM(H231:H235)</f>
        <v>0</v>
      </c>
    </row>
    <row r="237" spans="2:8" x14ac:dyDescent="0.2">
      <c r="G237" s="38" t="s">
        <v>16</v>
      </c>
      <c r="H237" s="38">
        <f>H236*0.2</f>
        <v>0</v>
      </c>
    </row>
    <row r="238" spans="2:8" x14ac:dyDescent="0.2">
      <c r="G238" s="38" t="s">
        <v>17</v>
      </c>
      <c r="H238" s="38">
        <f>H236+H237</f>
        <v>0</v>
      </c>
    </row>
    <row r="239" spans="2:8" x14ac:dyDescent="0.2">
      <c r="B239" s="11" t="s">
        <v>218</v>
      </c>
    </row>
    <row r="240" spans="2:8" x14ac:dyDescent="0.2">
      <c r="B240" s="11" t="s">
        <v>219</v>
      </c>
    </row>
    <row r="241" spans="2:8" ht="25.5" x14ac:dyDescent="0.2">
      <c r="C241" s="15" t="s">
        <v>220</v>
      </c>
      <c r="D241" s="16" t="s">
        <v>221</v>
      </c>
      <c r="E241" s="15" t="s">
        <v>12</v>
      </c>
      <c r="F241" s="17">
        <v>5</v>
      </c>
      <c r="G241" s="18"/>
      <c r="H241" s="18">
        <f t="shared" ref="H241:H246" si="4">F241*G241</f>
        <v>0</v>
      </c>
    </row>
    <row r="242" spans="2:8" x14ac:dyDescent="0.2">
      <c r="C242" s="15" t="s">
        <v>222</v>
      </c>
      <c r="D242" s="16" t="s">
        <v>223</v>
      </c>
      <c r="E242" s="15" t="s">
        <v>12</v>
      </c>
      <c r="F242" s="17">
        <v>1</v>
      </c>
      <c r="G242" s="18"/>
      <c r="H242" s="18">
        <f t="shared" si="4"/>
        <v>0</v>
      </c>
    </row>
    <row r="243" spans="2:8" x14ac:dyDescent="0.2">
      <c r="C243" s="15" t="s">
        <v>224</v>
      </c>
      <c r="D243" s="16" t="s">
        <v>225</v>
      </c>
      <c r="E243" s="15" t="s">
        <v>226</v>
      </c>
      <c r="F243" s="17">
        <v>3.0000000000000002E-2</v>
      </c>
      <c r="G243" s="18"/>
      <c r="H243" s="18">
        <f t="shared" si="4"/>
        <v>0</v>
      </c>
    </row>
    <row r="244" spans="2:8" ht="25.5" x14ac:dyDescent="0.2">
      <c r="C244" s="15" t="s">
        <v>24</v>
      </c>
      <c r="D244" s="16" t="s">
        <v>25</v>
      </c>
      <c r="E244" s="15" t="s">
        <v>12</v>
      </c>
      <c r="F244" s="17">
        <v>3</v>
      </c>
      <c r="G244" s="18"/>
      <c r="H244" s="18">
        <f t="shared" si="4"/>
        <v>0</v>
      </c>
    </row>
    <row r="245" spans="2:8" ht="38.25" x14ac:dyDescent="0.2">
      <c r="C245" s="15" t="s">
        <v>227</v>
      </c>
      <c r="D245" s="16" t="s">
        <v>228</v>
      </c>
      <c r="E245" s="15" t="s">
        <v>21</v>
      </c>
      <c r="F245" s="17">
        <v>80</v>
      </c>
      <c r="G245" s="18"/>
      <c r="H245" s="18">
        <f t="shared" si="4"/>
        <v>0</v>
      </c>
    </row>
    <row r="246" spans="2:8" ht="25.5" x14ac:dyDescent="0.2">
      <c r="C246" s="35" t="s">
        <v>229</v>
      </c>
      <c r="D246" s="36" t="s">
        <v>230</v>
      </c>
      <c r="E246" s="35" t="s">
        <v>12</v>
      </c>
      <c r="F246" s="23">
        <v>3</v>
      </c>
      <c r="G246" s="37"/>
      <c r="H246" s="37">
        <f t="shared" si="4"/>
        <v>0</v>
      </c>
    </row>
    <row r="247" spans="2:8" x14ac:dyDescent="0.2">
      <c r="G247" s="38" t="s">
        <v>15</v>
      </c>
      <c r="H247" s="38">
        <f>SUM(H241:H246)</f>
        <v>0</v>
      </c>
    </row>
    <row r="248" spans="2:8" x14ac:dyDescent="0.2">
      <c r="G248" s="38" t="s">
        <v>16</v>
      </c>
      <c r="H248" s="38">
        <f>H247*0.2</f>
        <v>0</v>
      </c>
    </row>
    <row r="249" spans="2:8" x14ac:dyDescent="0.2">
      <c r="G249" s="38" t="s">
        <v>17</v>
      </c>
      <c r="H249" s="38">
        <f>H247+H248</f>
        <v>0</v>
      </c>
    </row>
    <row r="250" spans="2:8" x14ac:dyDescent="0.2">
      <c r="B250" s="11" t="s">
        <v>231</v>
      </c>
    </row>
    <row r="251" spans="2:8" ht="38.25" x14ac:dyDescent="0.2">
      <c r="C251" s="15" t="s">
        <v>232</v>
      </c>
      <c r="D251" s="16" t="s">
        <v>233</v>
      </c>
      <c r="E251" s="15" t="s">
        <v>34</v>
      </c>
      <c r="F251" s="17">
        <v>388.74</v>
      </c>
      <c r="G251" s="18"/>
      <c r="H251" s="18">
        <f>F251*G251</f>
        <v>0</v>
      </c>
    </row>
    <row r="252" spans="2:8" ht="25.5" x14ac:dyDescent="0.2">
      <c r="C252" s="15" t="s">
        <v>234</v>
      </c>
      <c r="D252" s="16" t="s">
        <v>235</v>
      </c>
      <c r="E252" s="15" t="s">
        <v>236</v>
      </c>
      <c r="F252" s="17">
        <v>388.74</v>
      </c>
      <c r="G252" s="18"/>
      <c r="H252" s="18">
        <f>F252*G252</f>
        <v>0</v>
      </c>
    </row>
    <row r="253" spans="2:8" x14ac:dyDescent="0.2">
      <c r="C253" s="15" t="s">
        <v>237</v>
      </c>
      <c r="D253" s="16" t="s">
        <v>238</v>
      </c>
      <c r="E253" s="15" t="s">
        <v>34</v>
      </c>
      <c r="F253" s="17">
        <v>8</v>
      </c>
      <c r="G253" s="18"/>
      <c r="H253" s="18">
        <f>F253*G253</f>
        <v>0</v>
      </c>
    </row>
    <row r="254" spans="2:8" ht="25.5" x14ac:dyDescent="0.2">
      <c r="C254" s="35" t="s">
        <v>239</v>
      </c>
      <c r="D254" s="36" t="s">
        <v>240</v>
      </c>
      <c r="E254" s="35" t="s">
        <v>34</v>
      </c>
      <c r="F254" s="23">
        <v>388.74</v>
      </c>
      <c r="G254" s="37"/>
      <c r="H254" s="37">
        <f>F254*G254</f>
        <v>0</v>
      </c>
    </row>
    <row r="255" spans="2:8" x14ac:dyDescent="0.2">
      <c r="G255" s="38" t="s">
        <v>15</v>
      </c>
      <c r="H255" s="38">
        <f>SUM(H251:H254)</f>
        <v>0</v>
      </c>
    </row>
    <row r="256" spans="2:8" x14ac:dyDescent="0.2">
      <c r="G256" s="38" t="s">
        <v>16</v>
      </c>
      <c r="H256" s="38">
        <f>H255*0.2</f>
        <v>0</v>
      </c>
    </row>
    <row r="257" spans="2:8" x14ac:dyDescent="0.2">
      <c r="G257" s="38" t="s">
        <v>17</v>
      </c>
      <c r="H257" s="38">
        <f>H255+H256</f>
        <v>0</v>
      </c>
    </row>
    <row r="258" spans="2:8" x14ac:dyDescent="0.2">
      <c r="B258" s="11" t="s">
        <v>241</v>
      </c>
    </row>
    <row r="259" spans="2:8" ht="25.5" x14ac:dyDescent="0.2">
      <c r="C259" s="15" t="s">
        <v>242</v>
      </c>
      <c r="D259" s="16" t="s">
        <v>243</v>
      </c>
      <c r="E259" s="15" t="s">
        <v>34</v>
      </c>
      <c r="F259" s="17">
        <v>6.4</v>
      </c>
      <c r="G259" s="18"/>
      <c r="H259" s="18">
        <f>F259*G259</f>
        <v>0</v>
      </c>
    </row>
    <row r="260" spans="2:8" ht="25.5" x14ac:dyDescent="0.2">
      <c r="C260" s="15" t="s">
        <v>244</v>
      </c>
      <c r="D260" s="16" t="s">
        <v>245</v>
      </c>
      <c r="E260" s="15" t="s">
        <v>34</v>
      </c>
      <c r="F260" s="17">
        <v>69.5</v>
      </c>
      <c r="G260" s="18"/>
      <c r="H260" s="18">
        <f>F260*G260</f>
        <v>0</v>
      </c>
    </row>
    <row r="261" spans="2:8" ht="25.5" x14ac:dyDescent="0.2">
      <c r="C261" s="35" t="s">
        <v>246</v>
      </c>
      <c r="D261" s="36" t="s">
        <v>247</v>
      </c>
      <c r="E261" s="35" t="s">
        <v>21</v>
      </c>
      <c r="F261" s="23">
        <v>240</v>
      </c>
      <c r="G261" s="37"/>
      <c r="H261" s="37">
        <f>F261*G261</f>
        <v>0</v>
      </c>
    </row>
    <row r="262" spans="2:8" x14ac:dyDescent="0.2">
      <c r="G262" s="38" t="s">
        <v>15</v>
      </c>
      <c r="H262" s="38">
        <f>SUM(H259:H261)</f>
        <v>0</v>
      </c>
    </row>
    <row r="263" spans="2:8" x14ac:dyDescent="0.2">
      <c r="G263" s="38" t="s">
        <v>16</v>
      </c>
      <c r="H263" s="38">
        <f>H262*0.2</f>
        <v>0</v>
      </c>
    </row>
    <row r="264" spans="2:8" x14ac:dyDescent="0.2">
      <c r="G264" s="38" t="s">
        <v>17</v>
      </c>
      <c r="H264" s="38">
        <f>H262+H263</f>
        <v>0</v>
      </c>
    </row>
    <row r="265" spans="2:8" x14ac:dyDescent="0.2">
      <c r="B265" s="11" t="s">
        <v>248</v>
      </c>
    </row>
    <row r="266" spans="2:8" x14ac:dyDescent="0.2">
      <c r="C266" s="35" t="s">
        <v>249</v>
      </c>
      <c r="D266" s="36" t="s">
        <v>250</v>
      </c>
      <c r="E266" s="35" t="s">
        <v>40</v>
      </c>
      <c r="F266" s="23">
        <v>8</v>
      </c>
      <c r="G266" s="37"/>
      <c r="H266" s="37">
        <f>F266*G266</f>
        <v>0</v>
      </c>
    </row>
    <row r="267" spans="2:8" x14ac:dyDescent="0.2">
      <c r="G267" s="38" t="s">
        <v>15</v>
      </c>
      <c r="H267" s="38">
        <f>SUM(H266:H266)</f>
        <v>0</v>
      </c>
    </row>
    <row r="268" spans="2:8" x14ac:dyDescent="0.2">
      <c r="G268" s="38" t="s">
        <v>16</v>
      </c>
      <c r="H268" s="38">
        <f>H267*0.2</f>
        <v>0</v>
      </c>
    </row>
    <row r="269" spans="2:8" x14ac:dyDescent="0.2">
      <c r="G269" s="38" t="s">
        <v>17</v>
      </c>
      <c r="H269" s="38">
        <f>H267+H268</f>
        <v>0</v>
      </c>
    </row>
  </sheetData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Popis del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Cijan</dc:creator>
  <cp:lastModifiedBy>Janja Fink</cp:lastModifiedBy>
  <dcterms:created xsi:type="dcterms:W3CDTF">2013-08-07T07:13:51Z</dcterms:created>
  <dcterms:modified xsi:type="dcterms:W3CDTF">2017-06-02T09:43:58Z</dcterms:modified>
</cp:coreProperties>
</file>